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Madhy Pradesh (2)" sheetId="1" r:id="rId1"/>
  </sheets>
  <definedNames>
    <definedName name="_xlnm.Print_Area" localSheetId="0">'Madhy Pradesh (2)'!$A$1:$I$1294</definedName>
  </definedNames>
  <calcPr calcId="124519"/>
</workbook>
</file>

<file path=xl/calcChain.xml><?xml version="1.0" encoding="utf-8"?>
<calcChain xmlns="http://schemas.openxmlformats.org/spreadsheetml/2006/main">
  <c r="F1307" i="1"/>
  <c r="E1307"/>
  <c r="G1311" s="1"/>
  <c r="D1307"/>
  <c r="F1311" s="1"/>
  <c r="H1306"/>
  <c r="G1306"/>
  <c r="H1305"/>
  <c r="G1305"/>
  <c r="H1304"/>
  <c r="G1304"/>
  <c r="H1303"/>
  <c r="H1307" s="1"/>
  <c r="G1303"/>
  <c r="G1307" s="1"/>
  <c r="D1282"/>
  <c r="D1287" s="1"/>
  <c r="E1281"/>
  <c r="E1280"/>
  <c r="E1282" s="1"/>
  <c r="G1279"/>
  <c r="E1250"/>
  <c r="C1256" s="1"/>
  <c r="D1250"/>
  <c r="D1256" s="1"/>
  <c r="A1232"/>
  <c r="G1232" s="1"/>
  <c r="D1227"/>
  <c r="C1227"/>
  <c r="B1232" s="1"/>
  <c r="H1232" s="1"/>
  <c r="E1226"/>
  <c r="F1226" s="1"/>
  <c r="B1226"/>
  <c r="E1225"/>
  <c r="E1227" s="1"/>
  <c r="F1227" s="1"/>
  <c r="B1225"/>
  <c r="E1224"/>
  <c r="F1224" s="1"/>
  <c r="B1224"/>
  <c r="A1230" s="1"/>
  <c r="E1213"/>
  <c r="E1212"/>
  <c r="E1214" s="1"/>
  <c r="E1216" s="1"/>
  <c r="E1205"/>
  <c r="C1202"/>
  <c r="C1205" s="1"/>
  <c r="C1200"/>
  <c r="D1196"/>
  <c r="D1202" s="1"/>
  <c r="C1196"/>
  <c r="E1195"/>
  <c r="F1195" s="1"/>
  <c r="E1194"/>
  <c r="F1194" s="1"/>
  <c r="E1193"/>
  <c r="F1193" s="1"/>
  <c r="E1182"/>
  <c r="E1181"/>
  <c r="E1183" s="1"/>
  <c r="E1185" s="1"/>
  <c r="B1173"/>
  <c r="B1172"/>
  <c r="B1171"/>
  <c r="B1170"/>
  <c r="B1169"/>
  <c r="B1168"/>
  <c r="B1167"/>
  <c r="B1166"/>
  <c r="B1165"/>
  <c r="B1164"/>
  <c r="B1163"/>
  <c r="B1162"/>
  <c r="B1161"/>
  <c r="B1160"/>
  <c r="B1159"/>
  <c r="B1158"/>
  <c r="B1157"/>
  <c r="B1156"/>
  <c r="B1155"/>
  <c r="B1154"/>
  <c r="B1153"/>
  <c r="B1152"/>
  <c r="B1151"/>
  <c r="B1150"/>
  <c r="B1149"/>
  <c r="B1148"/>
  <c r="B1147"/>
  <c r="B1146"/>
  <c r="B1145"/>
  <c r="B1144"/>
  <c r="B1143"/>
  <c r="B1142"/>
  <c r="B1141"/>
  <c r="B1140"/>
  <c r="B1139"/>
  <c r="B1138"/>
  <c r="B1137"/>
  <c r="B1136"/>
  <c r="B1135"/>
  <c r="B1134"/>
  <c r="B1133"/>
  <c r="B1132"/>
  <c r="B1131"/>
  <c r="B1130"/>
  <c r="B1129"/>
  <c r="B1128"/>
  <c r="B1127"/>
  <c r="B1126"/>
  <c r="B1125"/>
  <c r="B1124"/>
  <c r="E1116"/>
  <c r="J1116" s="1"/>
  <c r="C1115"/>
  <c r="F1115" s="1"/>
  <c r="B1115"/>
  <c r="C1114"/>
  <c r="F1114" s="1"/>
  <c r="B1114"/>
  <c r="C1113"/>
  <c r="F1113" s="1"/>
  <c r="B1113"/>
  <c r="C1112"/>
  <c r="F1112" s="1"/>
  <c r="B1112"/>
  <c r="C1111"/>
  <c r="F1111" s="1"/>
  <c r="B1111"/>
  <c r="C1110"/>
  <c r="F1110" s="1"/>
  <c r="B1110"/>
  <c r="C1109"/>
  <c r="F1109" s="1"/>
  <c r="B1109"/>
  <c r="C1108"/>
  <c r="F1108" s="1"/>
  <c r="B1108"/>
  <c r="C1107"/>
  <c r="F1107" s="1"/>
  <c r="B1107"/>
  <c r="C1106"/>
  <c r="F1106" s="1"/>
  <c r="B1106"/>
  <c r="C1105"/>
  <c r="F1105" s="1"/>
  <c r="B1105"/>
  <c r="C1104"/>
  <c r="F1104" s="1"/>
  <c r="B1104"/>
  <c r="C1103"/>
  <c r="F1103" s="1"/>
  <c r="B1103"/>
  <c r="C1102"/>
  <c r="F1102" s="1"/>
  <c r="B1102"/>
  <c r="C1101"/>
  <c r="F1101" s="1"/>
  <c r="B1101"/>
  <c r="C1100"/>
  <c r="F1100" s="1"/>
  <c r="B1100"/>
  <c r="C1099"/>
  <c r="F1099" s="1"/>
  <c r="B1099"/>
  <c r="C1098"/>
  <c r="F1098" s="1"/>
  <c r="B1098"/>
  <c r="C1097"/>
  <c r="F1097" s="1"/>
  <c r="B1097"/>
  <c r="C1096"/>
  <c r="F1096" s="1"/>
  <c r="B1096"/>
  <c r="C1095"/>
  <c r="F1095" s="1"/>
  <c r="B1095"/>
  <c r="C1094"/>
  <c r="F1094" s="1"/>
  <c r="B1094"/>
  <c r="C1093"/>
  <c r="F1093" s="1"/>
  <c r="B1093"/>
  <c r="C1092"/>
  <c r="F1092" s="1"/>
  <c r="B1092"/>
  <c r="C1091"/>
  <c r="F1091" s="1"/>
  <c r="B1091"/>
  <c r="C1090"/>
  <c r="F1090" s="1"/>
  <c r="B1090"/>
  <c r="C1089"/>
  <c r="F1089" s="1"/>
  <c r="B1089"/>
  <c r="C1088"/>
  <c r="F1088" s="1"/>
  <c r="B1088"/>
  <c r="C1087"/>
  <c r="F1087" s="1"/>
  <c r="B1087"/>
  <c r="C1086"/>
  <c r="F1086" s="1"/>
  <c r="B1086"/>
  <c r="C1085"/>
  <c r="F1085" s="1"/>
  <c r="B1085"/>
  <c r="C1084"/>
  <c r="F1084" s="1"/>
  <c r="B1084"/>
  <c r="C1083"/>
  <c r="F1083" s="1"/>
  <c r="B1083"/>
  <c r="C1082"/>
  <c r="F1082" s="1"/>
  <c r="B1082"/>
  <c r="C1081"/>
  <c r="F1081" s="1"/>
  <c r="B1081"/>
  <c r="C1080"/>
  <c r="F1080" s="1"/>
  <c r="B1080"/>
  <c r="C1079"/>
  <c r="F1079" s="1"/>
  <c r="B1079"/>
  <c r="C1078"/>
  <c r="F1078" s="1"/>
  <c r="B1078"/>
  <c r="C1077"/>
  <c r="F1077" s="1"/>
  <c r="B1077"/>
  <c r="C1076"/>
  <c r="F1076" s="1"/>
  <c r="B1076"/>
  <c r="C1075"/>
  <c r="F1075" s="1"/>
  <c r="B1075"/>
  <c r="C1074"/>
  <c r="F1074" s="1"/>
  <c r="B1074"/>
  <c r="C1073"/>
  <c r="F1073" s="1"/>
  <c r="B1073"/>
  <c r="C1072"/>
  <c r="F1072" s="1"/>
  <c r="B1072"/>
  <c r="C1071"/>
  <c r="F1071" s="1"/>
  <c r="B1071"/>
  <c r="C1070"/>
  <c r="F1070" s="1"/>
  <c r="B1070"/>
  <c r="C1069"/>
  <c r="F1069" s="1"/>
  <c r="B1069"/>
  <c r="C1068"/>
  <c r="F1068" s="1"/>
  <c r="B1068"/>
  <c r="C1067"/>
  <c r="F1067" s="1"/>
  <c r="B1067"/>
  <c r="C1066"/>
  <c r="F1066" s="1"/>
  <c r="B1066"/>
  <c r="C1065"/>
  <c r="F1065" s="1"/>
  <c r="B1065"/>
  <c r="E1061"/>
  <c r="D1061"/>
  <c r="K1062" s="1"/>
  <c r="G1060"/>
  <c r="F1060"/>
  <c r="D1115" s="1"/>
  <c r="G1115" s="1"/>
  <c r="H1115" s="1"/>
  <c r="B1060"/>
  <c r="F1059"/>
  <c r="D1114" s="1"/>
  <c r="G1114" s="1"/>
  <c r="H1114" s="1"/>
  <c r="B1059"/>
  <c r="F1058"/>
  <c r="D1113" s="1"/>
  <c r="G1113" s="1"/>
  <c r="H1113" s="1"/>
  <c r="B1058"/>
  <c r="F1057"/>
  <c r="D1112" s="1"/>
  <c r="G1112" s="1"/>
  <c r="H1112" s="1"/>
  <c r="B1057"/>
  <c r="F1056"/>
  <c r="D1111" s="1"/>
  <c r="G1111" s="1"/>
  <c r="H1111" s="1"/>
  <c r="B1056"/>
  <c r="F1055"/>
  <c r="D1110" s="1"/>
  <c r="G1110" s="1"/>
  <c r="H1110" s="1"/>
  <c r="B1055"/>
  <c r="G1054"/>
  <c r="F1054"/>
  <c r="D1109" s="1"/>
  <c r="G1109" s="1"/>
  <c r="H1109" s="1"/>
  <c r="B1054"/>
  <c r="F1053"/>
  <c r="D1108" s="1"/>
  <c r="G1108" s="1"/>
  <c r="H1108" s="1"/>
  <c r="B1053"/>
  <c r="G1052"/>
  <c r="F1052"/>
  <c r="D1107" s="1"/>
  <c r="G1107" s="1"/>
  <c r="H1107" s="1"/>
  <c r="B1052"/>
  <c r="F1051"/>
  <c r="D1106" s="1"/>
  <c r="G1106" s="1"/>
  <c r="H1106" s="1"/>
  <c r="B1051"/>
  <c r="F1050"/>
  <c r="D1105" s="1"/>
  <c r="G1105" s="1"/>
  <c r="H1105" s="1"/>
  <c r="B1050"/>
  <c r="F1049"/>
  <c r="D1104" s="1"/>
  <c r="G1104" s="1"/>
  <c r="H1104" s="1"/>
  <c r="B1049"/>
  <c r="G1048"/>
  <c r="F1048"/>
  <c r="D1103" s="1"/>
  <c r="G1103" s="1"/>
  <c r="H1103" s="1"/>
  <c r="B1048"/>
  <c r="F1047"/>
  <c r="D1102" s="1"/>
  <c r="G1102" s="1"/>
  <c r="H1102" s="1"/>
  <c r="B1047"/>
  <c r="G1046"/>
  <c r="F1046"/>
  <c r="D1101" s="1"/>
  <c r="G1101" s="1"/>
  <c r="H1101" s="1"/>
  <c r="B1046"/>
  <c r="F1045"/>
  <c r="D1100" s="1"/>
  <c r="G1100" s="1"/>
  <c r="H1100" s="1"/>
  <c r="B1045"/>
  <c r="G1044"/>
  <c r="F1044"/>
  <c r="D1099" s="1"/>
  <c r="G1099" s="1"/>
  <c r="H1099" s="1"/>
  <c r="B1044"/>
  <c r="F1043"/>
  <c r="D1098" s="1"/>
  <c r="G1098" s="1"/>
  <c r="H1098" s="1"/>
  <c r="B1043"/>
  <c r="F1042"/>
  <c r="D1097" s="1"/>
  <c r="G1097" s="1"/>
  <c r="H1097" s="1"/>
  <c r="B1042"/>
  <c r="F1041"/>
  <c r="D1096" s="1"/>
  <c r="G1096" s="1"/>
  <c r="H1096" s="1"/>
  <c r="B1041"/>
  <c r="G1040"/>
  <c r="F1040"/>
  <c r="D1095" s="1"/>
  <c r="G1095" s="1"/>
  <c r="H1095" s="1"/>
  <c r="B1040"/>
  <c r="F1039"/>
  <c r="D1094" s="1"/>
  <c r="G1094" s="1"/>
  <c r="H1094" s="1"/>
  <c r="B1039"/>
  <c r="G1038"/>
  <c r="F1038"/>
  <c r="D1093" s="1"/>
  <c r="G1093" s="1"/>
  <c r="H1093" s="1"/>
  <c r="B1038"/>
  <c r="F1037"/>
  <c r="D1092" s="1"/>
  <c r="G1092" s="1"/>
  <c r="H1092" s="1"/>
  <c r="B1037"/>
  <c r="G1036"/>
  <c r="F1036"/>
  <c r="D1091" s="1"/>
  <c r="G1091" s="1"/>
  <c r="H1091" s="1"/>
  <c r="B1036"/>
  <c r="F1035"/>
  <c r="D1090" s="1"/>
  <c r="G1090" s="1"/>
  <c r="H1090" s="1"/>
  <c r="B1035"/>
  <c r="F1034"/>
  <c r="D1089" s="1"/>
  <c r="G1089" s="1"/>
  <c r="H1089" s="1"/>
  <c r="B1034"/>
  <c r="F1033"/>
  <c r="D1088" s="1"/>
  <c r="G1088" s="1"/>
  <c r="H1088" s="1"/>
  <c r="B1033"/>
  <c r="G1032"/>
  <c r="F1032"/>
  <c r="D1087" s="1"/>
  <c r="G1087" s="1"/>
  <c r="H1087" s="1"/>
  <c r="B1032"/>
  <c r="F1031"/>
  <c r="D1086" s="1"/>
  <c r="G1086" s="1"/>
  <c r="H1086" s="1"/>
  <c r="B1031"/>
  <c r="G1030"/>
  <c r="F1030"/>
  <c r="D1085" s="1"/>
  <c r="G1085" s="1"/>
  <c r="H1085" s="1"/>
  <c r="B1030"/>
  <c r="F1029"/>
  <c r="D1084" s="1"/>
  <c r="G1084" s="1"/>
  <c r="H1084" s="1"/>
  <c r="B1029"/>
  <c r="G1028"/>
  <c r="F1028"/>
  <c r="D1083" s="1"/>
  <c r="G1083" s="1"/>
  <c r="H1083" s="1"/>
  <c r="B1028"/>
  <c r="F1027"/>
  <c r="D1082" s="1"/>
  <c r="G1082" s="1"/>
  <c r="H1082" s="1"/>
  <c r="B1027"/>
  <c r="F1026"/>
  <c r="D1081" s="1"/>
  <c r="G1081" s="1"/>
  <c r="H1081" s="1"/>
  <c r="B1026"/>
  <c r="F1025"/>
  <c r="D1080" s="1"/>
  <c r="G1080" s="1"/>
  <c r="H1080" s="1"/>
  <c r="B1025"/>
  <c r="G1024"/>
  <c r="F1024"/>
  <c r="D1079" s="1"/>
  <c r="G1079" s="1"/>
  <c r="H1079" s="1"/>
  <c r="B1024"/>
  <c r="F1023"/>
  <c r="D1078" s="1"/>
  <c r="G1078" s="1"/>
  <c r="H1078" s="1"/>
  <c r="B1023"/>
  <c r="G1022"/>
  <c r="F1022"/>
  <c r="D1077" s="1"/>
  <c r="G1077" s="1"/>
  <c r="H1077" s="1"/>
  <c r="B1022"/>
  <c r="F1021"/>
  <c r="D1076" s="1"/>
  <c r="G1076" s="1"/>
  <c r="H1076" s="1"/>
  <c r="B1021"/>
  <c r="G1020"/>
  <c r="F1020"/>
  <c r="D1075" s="1"/>
  <c r="G1075" s="1"/>
  <c r="H1075" s="1"/>
  <c r="B1020"/>
  <c r="F1019"/>
  <c r="D1074" s="1"/>
  <c r="G1074" s="1"/>
  <c r="H1074" s="1"/>
  <c r="B1019"/>
  <c r="F1018"/>
  <c r="D1073" s="1"/>
  <c r="G1073" s="1"/>
  <c r="H1073" s="1"/>
  <c r="B1018"/>
  <c r="F1017"/>
  <c r="D1072" s="1"/>
  <c r="G1072" s="1"/>
  <c r="H1072" s="1"/>
  <c r="B1017"/>
  <c r="G1016"/>
  <c r="F1016"/>
  <c r="D1071" s="1"/>
  <c r="G1071" s="1"/>
  <c r="H1071" s="1"/>
  <c r="B1016"/>
  <c r="F1015"/>
  <c r="D1070" s="1"/>
  <c r="G1070" s="1"/>
  <c r="H1070" s="1"/>
  <c r="B1015"/>
  <c r="G1014"/>
  <c r="F1014"/>
  <c r="D1069" s="1"/>
  <c r="G1069" s="1"/>
  <c r="H1069" s="1"/>
  <c r="B1014"/>
  <c r="F1013"/>
  <c r="D1068" s="1"/>
  <c r="G1068" s="1"/>
  <c r="H1068" s="1"/>
  <c r="B1013"/>
  <c r="G1012"/>
  <c r="F1012"/>
  <c r="D1067" s="1"/>
  <c r="G1067" s="1"/>
  <c r="H1067" s="1"/>
  <c r="B1012"/>
  <c r="F1011"/>
  <c r="D1066" s="1"/>
  <c r="G1066" s="1"/>
  <c r="H1066" s="1"/>
  <c r="B1011"/>
  <c r="F1010"/>
  <c r="D1065" s="1"/>
  <c r="B1010"/>
  <c r="D1005"/>
  <c r="C1004"/>
  <c r="E1004" s="1"/>
  <c r="B1004"/>
  <c r="C1003"/>
  <c r="E1003" s="1"/>
  <c r="D1173" s="1"/>
  <c r="B1003"/>
  <c r="E1002"/>
  <c r="D1172" s="1"/>
  <c r="C1002"/>
  <c r="B1002"/>
  <c r="C1001"/>
  <c r="E1001" s="1"/>
  <c r="D1171" s="1"/>
  <c r="B1001"/>
  <c r="E1000"/>
  <c r="D1170" s="1"/>
  <c r="C1000"/>
  <c r="B1000"/>
  <c r="C999"/>
  <c r="E999" s="1"/>
  <c r="D1169" s="1"/>
  <c r="B999"/>
  <c r="E998"/>
  <c r="D1168" s="1"/>
  <c r="C998"/>
  <c r="B998"/>
  <c r="C997"/>
  <c r="E997" s="1"/>
  <c r="D1167" s="1"/>
  <c r="B997"/>
  <c r="C996"/>
  <c r="E996" s="1"/>
  <c r="D1166" s="1"/>
  <c r="B996"/>
  <c r="C995"/>
  <c r="E995" s="1"/>
  <c r="D1165" s="1"/>
  <c r="B995"/>
  <c r="E994"/>
  <c r="D1164" s="1"/>
  <c r="C994"/>
  <c r="B994"/>
  <c r="C993"/>
  <c r="E993" s="1"/>
  <c r="D1163" s="1"/>
  <c r="B993"/>
  <c r="E992"/>
  <c r="D1162" s="1"/>
  <c r="C992"/>
  <c r="B992"/>
  <c r="C991"/>
  <c r="E991" s="1"/>
  <c r="D1161" s="1"/>
  <c r="B991"/>
  <c r="E990"/>
  <c r="D1160" s="1"/>
  <c r="C990"/>
  <c r="B990"/>
  <c r="C989"/>
  <c r="E989" s="1"/>
  <c r="D1159" s="1"/>
  <c r="B989"/>
  <c r="C988"/>
  <c r="E988" s="1"/>
  <c r="D1158" s="1"/>
  <c r="B988"/>
  <c r="C987"/>
  <c r="E987" s="1"/>
  <c r="D1157" s="1"/>
  <c r="B987"/>
  <c r="E986"/>
  <c r="D1156" s="1"/>
  <c r="C986"/>
  <c r="B986"/>
  <c r="C985"/>
  <c r="E985" s="1"/>
  <c r="D1155" s="1"/>
  <c r="B985"/>
  <c r="E984"/>
  <c r="D1154" s="1"/>
  <c r="C984"/>
  <c r="B984"/>
  <c r="C983"/>
  <c r="E983" s="1"/>
  <c r="D1153" s="1"/>
  <c r="B983"/>
  <c r="E982"/>
  <c r="D1152" s="1"/>
  <c r="C982"/>
  <c r="B982"/>
  <c r="C981"/>
  <c r="E981" s="1"/>
  <c r="D1151" s="1"/>
  <c r="B981"/>
  <c r="C980"/>
  <c r="E980" s="1"/>
  <c r="D1150" s="1"/>
  <c r="B980"/>
  <c r="C979"/>
  <c r="E979" s="1"/>
  <c r="D1149" s="1"/>
  <c r="B979"/>
  <c r="E978"/>
  <c r="D1148" s="1"/>
  <c r="C978"/>
  <c r="B978"/>
  <c r="C977"/>
  <c r="E977" s="1"/>
  <c r="D1147" s="1"/>
  <c r="B977"/>
  <c r="E976"/>
  <c r="D1146" s="1"/>
  <c r="C976"/>
  <c r="B976"/>
  <c r="C975"/>
  <c r="E975" s="1"/>
  <c r="D1145" s="1"/>
  <c r="B975"/>
  <c r="E974"/>
  <c r="D1144" s="1"/>
  <c r="C974"/>
  <c r="B974"/>
  <c r="C973"/>
  <c r="E973" s="1"/>
  <c r="D1143" s="1"/>
  <c r="B973"/>
  <c r="C972"/>
  <c r="E972" s="1"/>
  <c r="D1142" s="1"/>
  <c r="B972"/>
  <c r="C971"/>
  <c r="E971" s="1"/>
  <c r="D1141" s="1"/>
  <c r="B971"/>
  <c r="E970"/>
  <c r="D1140" s="1"/>
  <c r="C970"/>
  <c r="B970"/>
  <c r="C969"/>
  <c r="E969" s="1"/>
  <c r="D1139" s="1"/>
  <c r="B969"/>
  <c r="E968"/>
  <c r="D1138" s="1"/>
  <c r="C968"/>
  <c r="B968"/>
  <c r="C967"/>
  <c r="E967" s="1"/>
  <c r="D1137" s="1"/>
  <c r="B967"/>
  <c r="E966"/>
  <c r="D1136" s="1"/>
  <c r="C966"/>
  <c r="B966"/>
  <c r="C965"/>
  <c r="E965" s="1"/>
  <c r="D1135" s="1"/>
  <c r="B965"/>
  <c r="C964"/>
  <c r="E964" s="1"/>
  <c r="D1134" s="1"/>
  <c r="B964"/>
  <c r="C963"/>
  <c r="E963" s="1"/>
  <c r="D1133" s="1"/>
  <c r="B963"/>
  <c r="E962"/>
  <c r="D1132" s="1"/>
  <c r="C962"/>
  <c r="B962"/>
  <c r="C961"/>
  <c r="E961" s="1"/>
  <c r="D1131" s="1"/>
  <c r="B961"/>
  <c r="E960"/>
  <c r="D1130" s="1"/>
  <c r="C960"/>
  <c r="B960"/>
  <c r="C959"/>
  <c r="E959" s="1"/>
  <c r="D1129" s="1"/>
  <c r="B959"/>
  <c r="E958"/>
  <c r="D1128" s="1"/>
  <c r="C958"/>
  <c r="B958"/>
  <c r="C957"/>
  <c r="E957" s="1"/>
  <c r="D1127" s="1"/>
  <c r="B957"/>
  <c r="C956"/>
  <c r="E956" s="1"/>
  <c r="D1126" s="1"/>
  <c r="B956"/>
  <c r="C955"/>
  <c r="E955" s="1"/>
  <c r="D1125" s="1"/>
  <c r="B955"/>
  <c r="E954"/>
  <c r="D1124" s="1"/>
  <c r="C954"/>
  <c r="B954"/>
  <c r="D948"/>
  <c r="D947"/>
  <c r="E942"/>
  <c r="D941"/>
  <c r="F941" s="1"/>
  <c r="G941" s="1"/>
  <c r="C941"/>
  <c r="B941"/>
  <c r="F940"/>
  <c r="G940" s="1"/>
  <c r="D940"/>
  <c r="C940"/>
  <c r="B940"/>
  <c r="D939"/>
  <c r="F939" s="1"/>
  <c r="G939" s="1"/>
  <c r="C939"/>
  <c r="B939"/>
  <c r="D938"/>
  <c r="F938" s="1"/>
  <c r="G938" s="1"/>
  <c r="C938"/>
  <c r="B938"/>
  <c r="D937"/>
  <c r="F937" s="1"/>
  <c r="G937" s="1"/>
  <c r="C937"/>
  <c r="B937"/>
  <c r="D936"/>
  <c r="F936" s="1"/>
  <c r="G936" s="1"/>
  <c r="C936"/>
  <c r="B936"/>
  <c r="D935"/>
  <c r="F935" s="1"/>
  <c r="C935"/>
  <c r="B935"/>
  <c r="F934"/>
  <c r="D934"/>
  <c r="C934"/>
  <c r="B934"/>
  <c r="D933"/>
  <c r="F933" s="1"/>
  <c r="G933" s="1"/>
  <c r="C933"/>
  <c r="B933"/>
  <c r="F932"/>
  <c r="G932" s="1"/>
  <c r="D932"/>
  <c r="C932"/>
  <c r="B932"/>
  <c r="D931"/>
  <c r="F931" s="1"/>
  <c r="G931" s="1"/>
  <c r="C931"/>
  <c r="B931"/>
  <c r="D930"/>
  <c r="F930" s="1"/>
  <c r="G930" s="1"/>
  <c r="C930"/>
  <c r="B930"/>
  <c r="D929"/>
  <c r="F929" s="1"/>
  <c r="C929"/>
  <c r="B929"/>
  <c r="D928"/>
  <c r="F928" s="1"/>
  <c r="C928"/>
  <c r="B928"/>
  <c r="F927"/>
  <c r="D927"/>
  <c r="C927"/>
  <c r="B927"/>
  <c r="D926"/>
  <c r="F926" s="1"/>
  <c r="G926" s="1"/>
  <c r="C926"/>
  <c r="B926"/>
  <c r="F925"/>
  <c r="G925" s="1"/>
  <c r="D925"/>
  <c r="C925"/>
  <c r="B925"/>
  <c r="D924"/>
  <c r="F924" s="1"/>
  <c r="G924" s="1"/>
  <c r="C924"/>
  <c r="B924"/>
  <c r="D923"/>
  <c r="F923" s="1"/>
  <c r="G923" s="1"/>
  <c r="C923"/>
  <c r="B923"/>
  <c r="D922"/>
  <c r="F922" s="1"/>
  <c r="C922"/>
  <c r="B922"/>
  <c r="D921"/>
  <c r="F921" s="1"/>
  <c r="G921" s="1"/>
  <c r="C921"/>
  <c r="B921"/>
  <c r="D920"/>
  <c r="F920" s="1"/>
  <c r="C920"/>
  <c r="B920"/>
  <c r="F919"/>
  <c r="D919"/>
  <c r="C919"/>
  <c r="B919"/>
  <c r="D918"/>
  <c r="F918" s="1"/>
  <c r="G918" s="1"/>
  <c r="C918"/>
  <c r="B918"/>
  <c r="F917"/>
  <c r="G917" s="1"/>
  <c r="D917"/>
  <c r="C917"/>
  <c r="B917"/>
  <c r="D916"/>
  <c r="F916" s="1"/>
  <c r="G916" s="1"/>
  <c r="C916"/>
  <c r="B916"/>
  <c r="D915"/>
  <c r="F915" s="1"/>
  <c r="G915" s="1"/>
  <c r="C915"/>
  <c r="B915"/>
  <c r="D914"/>
  <c r="F914" s="1"/>
  <c r="C914"/>
  <c r="B914"/>
  <c r="D913"/>
  <c r="F913" s="1"/>
  <c r="G913" s="1"/>
  <c r="C913"/>
  <c r="B913"/>
  <c r="D912"/>
  <c r="F912" s="1"/>
  <c r="C912"/>
  <c r="B912"/>
  <c r="F911"/>
  <c r="D911"/>
  <c r="C911"/>
  <c r="B911"/>
  <c r="D910"/>
  <c r="F910" s="1"/>
  <c r="G910" s="1"/>
  <c r="C910"/>
  <c r="B910"/>
  <c r="F909"/>
  <c r="G909" s="1"/>
  <c r="D909"/>
  <c r="C909"/>
  <c r="B909"/>
  <c r="D908"/>
  <c r="F908" s="1"/>
  <c r="G908" s="1"/>
  <c r="C908"/>
  <c r="B908"/>
  <c r="D907"/>
  <c r="F907" s="1"/>
  <c r="G907" s="1"/>
  <c r="C907"/>
  <c r="B907"/>
  <c r="D906"/>
  <c r="F906" s="1"/>
  <c r="C906"/>
  <c r="B906"/>
  <c r="D905"/>
  <c r="F905" s="1"/>
  <c r="G905" s="1"/>
  <c r="C905"/>
  <c r="B905"/>
  <c r="D904"/>
  <c r="F904" s="1"/>
  <c r="C904"/>
  <c r="B904"/>
  <c r="F903"/>
  <c r="D903"/>
  <c r="C903"/>
  <c r="B903"/>
  <c r="D902"/>
  <c r="F902" s="1"/>
  <c r="G902" s="1"/>
  <c r="C902"/>
  <c r="B902"/>
  <c r="F901"/>
  <c r="G901" s="1"/>
  <c r="D901"/>
  <c r="C901"/>
  <c r="B901"/>
  <c r="D900"/>
  <c r="F900" s="1"/>
  <c r="G900" s="1"/>
  <c r="C900"/>
  <c r="B900"/>
  <c r="D899"/>
  <c r="F899" s="1"/>
  <c r="G899" s="1"/>
  <c r="C899"/>
  <c r="B899"/>
  <c r="D898"/>
  <c r="F898" s="1"/>
  <c r="C898"/>
  <c r="B898"/>
  <c r="D897"/>
  <c r="F897" s="1"/>
  <c r="G897" s="1"/>
  <c r="C897"/>
  <c r="B897"/>
  <c r="D896"/>
  <c r="F896" s="1"/>
  <c r="C896"/>
  <c r="B896"/>
  <c r="F895"/>
  <c r="D895"/>
  <c r="C895"/>
  <c r="B895"/>
  <c r="D894"/>
  <c r="F894" s="1"/>
  <c r="G894" s="1"/>
  <c r="C894"/>
  <c r="B894"/>
  <c r="F893"/>
  <c r="G893" s="1"/>
  <c r="D893"/>
  <c r="C893"/>
  <c r="B893"/>
  <c r="D892"/>
  <c r="F892" s="1"/>
  <c r="G892" s="1"/>
  <c r="C892"/>
  <c r="B892"/>
  <c r="D891"/>
  <c r="F891" s="1"/>
  <c r="C891"/>
  <c r="B891"/>
  <c r="C885"/>
  <c r="C880"/>
  <c r="C879" s="1"/>
  <c r="B879"/>
  <c r="D874"/>
  <c r="C874"/>
  <c r="E874" s="1"/>
  <c r="B874"/>
  <c r="D873"/>
  <c r="C873"/>
  <c r="E873" s="1"/>
  <c r="B873"/>
  <c r="D872"/>
  <c r="C872"/>
  <c r="B872"/>
  <c r="D871"/>
  <c r="C871"/>
  <c r="B871"/>
  <c r="D870"/>
  <c r="C870"/>
  <c r="E870" s="1"/>
  <c r="B870"/>
  <c r="D869"/>
  <c r="C869"/>
  <c r="E869" s="1"/>
  <c r="B869"/>
  <c r="D868"/>
  <c r="C868"/>
  <c r="B868"/>
  <c r="D867"/>
  <c r="C867"/>
  <c r="B867"/>
  <c r="D866"/>
  <c r="C866"/>
  <c r="E866" s="1"/>
  <c r="B866"/>
  <c r="D865"/>
  <c r="C865"/>
  <c r="B865"/>
  <c r="D864"/>
  <c r="E864" s="1"/>
  <c r="C864"/>
  <c r="B864"/>
  <c r="D863"/>
  <c r="E863" s="1"/>
  <c r="C863"/>
  <c r="B863"/>
  <c r="D862"/>
  <c r="C862"/>
  <c r="B862"/>
  <c r="D861"/>
  <c r="C861"/>
  <c r="B861"/>
  <c r="D860"/>
  <c r="E860" s="1"/>
  <c r="C860"/>
  <c r="B860"/>
  <c r="D859"/>
  <c r="E859" s="1"/>
  <c r="C859"/>
  <c r="B859"/>
  <c r="D858"/>
  <c r="C858"/>
  <c r="B858"/>
  <c r="D857"/>
  <c r="C857"/>
  <c r="B857"/>
  <c r="D856"/>
  <c r="E856" s="1"/>
  <c r="C856"/>
  <c r="B856"/>
  <c r="D855"/>
  <c r="E855" s="1"/>
  <c r="C855"/>
  <c r="B855"/>
  <c r="D854"/>
  <c r="C854"/>
  <c r="B854"/>
  <c r="D853"/>
  <c r="C853"/>
  <c r="B853"/>
  <c r="D852"/>
  <c r="E852" s="1"/>
  <c r="C852"/>
  <c r="B852"/>
  <c r="D851"/>
  <c r="E851" s="1"/>
  <c r="C851"/>
  <c r="B851"/>
  <c r="D850"/>
  <c r="C850"/>
  <c r="B850"/>
  <c r="D849"/>
  <c r="C849"/>
  <c r="B849"/>
  <c r="D848"/>
  <c r="E848" s="1"/>
  <c r="C848"/>
  <c r="B848"/>
  <c r="D847"/>
  <c r="E847" s="1"/>
  <c r="C847"/>
  <c r="B847"/>
  <c r="D846"/>
  <c r="C846"/>
  <c r="B846"/>
  <c r="D845"/>
  <c r="C845"/>
  <c r="B845"/>
  <c r="D844"/>
  <c r="E844" s="1"/>
  <c r="C844"/>
  <c r="B844"/>
  <c r="D843"/>
  <c r="E843" s="1"/>
  <c r="C843"/>
  <c r="B843"/>
  <c r="D842"/>
  <c r="C842"/>
  <c r="B842"/>
  <c r="D841"/>
  <c r="C841"/>
  <c r="B841"/>
  <c r="D840"/>
  <c r="E840" s="1"/>
  <c r="C840"/>
  <c r="B840"/>
  <c r="D839"/>
  <c r="E839" s="1"/>
  <c r="C839"/>
  <c r="B839"/>
  <c r="D838"/>
  <c r="C838"/>
  <c r="B838"/>
  <c r="D837"/>
  <c r="C837"/>
  <c r="B837"/>
  <c r="D836"/>
  <c r="E836" s="1"/>
  <c r="C836"/>
  <c r="B836"/>
  <c r="D835"/>
  <c r="E835" s="1"/>
  <c r="C835"/>
  <c r="B835"/>
  <c r="D834"/>
  <c r="C834"/>
  <c r="B834"/>
  <c r="D833"/>
  <c r="C833"/>
  <c r="B833"/>
  <c r="D832"/>
  <c r="E832" s="1"/>
  <c r="C832"/>
  <c r="B832"/>
  <c r="D831"/>
  <c r="E831" s="1"/>
  <c r="C831"/>
  <c r="B831"/>
  <c r="D830"/>
  <c r="C830"/>
  <c r="B830"/>
  <c r="D829"/>
  <c r="C829"/>
  <c r="B829"/>
  <c r="D828"/>
  <c r="E828" s="1"/>
  <c r="C828"/>
  <c r="B828"/>
  <c r="D827"/>
  <c r="E827" s="1"/>
  <c r="C827"/>
  <c r="B827"/>
  <c r="D826"/>
  <c r="C826"/>
  <c r="B826"/>
  <c r="D825"/>
  <c r="C825"/>
  <c r="B825"/>
  <c r="D824"/>
  <c r="C824"/>
  <c r="B824"/>
  <c r="C822"/>
  <c r="C889" s="1"/>
  <c r="C952" s="1"/>
  <c r="D818"/>
  <c r="B885" s="1"/>
  <c r="D885" s="1"/>
  <c r="C818"/>
  <c r="E817"/>
  <c r="B817"/>
  <c r="E816"/>
  <c r="B816"/>
  <c r="E815"/>
  <c r="B815"/>
  <c r="E814"/>
  <c r="B814"/>
  <c r="E813"/>
  <c r="B813"/>
  <c r="E812"/>
  <c r="B812"/>
  <c r="E811"/>
  <c r="B811"/>
  <c r="E810"/>
  <c r="B810"/>
  <c r="E809"/>
  <c r="B809"/>
  <c r="E808"/>
  <c r="B808"/>
  <c r="E807"/>
  <c r="B807"/>
  <c r="E806"/>
  <c r="B806"/>
  <c r="E805"/>
  <c r="B805"/>
  <c r="E804"/>
  <c r="B804"/>
  <c r="E803"/>
  <c r="B803"/>
  <c r="E802"/>
  <c r="B802"/>
  <c r="E801"/>
  <c r="B801"/>
  <c r="E800"/>
  <c r="B800"/>
  <c r="E799"/>
  <c r="B799"/>
  <c r="E798"/>
  <c r="B798"/>
  <c r="E797"/>
  <c r="B797"/>
  <c r="E796"/>
  <c r="B796"/>
  <c r="E795"/>
  <c r="B795"/>
  <c r="E794"/>
  <c r="B794"/>
  <c r="E793"/>
  <c r="B793"/>
  <c r="E792"/>
  <c r="B792"/>
  <c r="E791"/>
  <c r="B791"/>
  <c r="E790"/>
  <c r="B790"/>
  <c r="E789"/>
  <c r="B789"/>
  <c r="E788"/>
  <c r="B788"/>
  <c r="E787"/>
  <c r="B787"/>
  <c r="E786"/>
  <c r="B786"/>
  <c r="E785"/>
  <c r="B785"/>
  <c r="E784"/>
  <c r="B784"/>
  <c r="E783"/>
  <c r="B783"/>
  <c r="E782"/>
  <c r="B782"/>
  <c r="E781"/>
  <c r="B781"/>
  <c r="E780"/>
  <c r="B780"/>
  <c r="E779"/>
  <c r="B779"/>
  <c r="E778"/>
  <c r="B778"/>
  <c r="E777"/>
  <c r="B777"/>
  <c r="E776"/>
  <c r="B776"/>
  <c r="E775"/>
  <c r="B775"/>
  <c r="E774"/>
  <c r="B774"/>
  <c r="E773"/>
  <c r="B773"/>
  <c r="E772"/>
  <c r="B772"/>
  <c r="E771"/>
  <c r="B771"/>
  <c r="E770"/>
  <c r="B770"/>
  <c r="E769"/>
  <c r="B769"/>
  <c r="E768"/>
  <c r="B768"/>
  <c r="E767"/>
  <c r="B767"/>
  <c r="E752"/>
  <c r="E751"/>
  <c r="E753" s="1"/>
  <c r="E755" s="1"/>
  <c r="E742"/>
  <c r="D742"/>
  <c r="H742" s="1"/>
  <c r="C742"/>
  <c r="B742"/>
  <c r="H741"/>
  <c r="G741"/>
  <c r="F741"/>
  <c r="A741"/>
  <c r="N740"/>
  <c r="J740"/>
  <c r="I740"/>
  <c r="H740"/>
  <c r="G740"/>
  <c r="F740"/>
  <c r="A740"/>
  <c r="N739"/>
  <c r="I739"/>
  <c r="J739" s="1"/>
  <c r="H739"/>
  <c r="G739"/>
  <c r="F739"/>
  <c r="A739"/>
  <c r="N738"/>
  <c r="J738"/>
  <c r="I738"/>
  <c r="H738"/>
  <c r="G738"/>
  <c r="F738"/>
  <c r="A738"/>
  <c r="N737"/>
  <c r="I737"/>
  <c r="J737" s="1"/>
  <c r="H737"/>
  <c r="G737"/>
  <c r="F737"/>
  <c r="A737"/>
  <c r="N736"/>
  <c r="I736"/>
  <c r="J736" s="1"/>
  <c r="H736"/>
  <c r="G736"/>
  <c r="F736"/>
  <c r="A736"/>
  <c r="N735"/>
  <c r="I735"/>
  <c r="J735" s="1"/>
  <c r="H735"/>
  <c r="G735"/>
  <c r="F735"/>
  <c r="A735"/>
  <c r="N734"/>
  <c r="I734"/>
  <c r="J734" s="1"/>
  <c r="H734"/>
  <c r="G734"/>
  <c r="F734"/>
  <c r="A734"/>
  <c r="N733"/>
  <c r="I733"/>
  <c r="J733" s="1"/>
  <c r="H733"/>
  <c r="G733"/>
  <c r="F733"/>
  <c r="A733"/>
  <c r="N732"/>
  <c r="J732"/>
  <c r="I732"/>
  <c r="H732"/>
  <c r="G732"/>
  <c r="F732"/>
  <c r="A732"/>
  <c r="N731"/>
  <c r="I731"/>
  <c r="J731" s="1"/>
  <c r="J743" s="1"/>
  <c r="H731"/>
  <c r="G731"/>
  <c r="F731"/>
  <c r="A731"/>
  <c r="N730"/>
  <c r="I730"/>
  <c r="H730"/>
  <c r="G730"/>
  <c r="F730"/>
  <c r="A730"/>
  <c r="N729"/>
  <c r="I729"/>
  <c r="H729"/>
  <c r="G729"/>
  <c r="F729"/>
  <c r="A729"/>
  <c r="N728"/>
  <c r="I728"/>
  <c r="H728"/>
  <c r="G728"/>
  <c r="F728"/>
  <c r="A728"/>
  <c r="N727"/>
  <c r="I727"/>
  <c r="H727"/>
  <c r="G727"/>
  <c r="F727"/>
  <c r="A727"/>
  <c r="N726"/>
  <c r="I726"/>
  <c r="H726"/>
  <c r="G726"/>
  <c r="F726"/>
  <c r="A726"/>
  <c r="N725"/>
  <c r="I725"/>
  <c r="H725"/>
  <c r="G725"/>
  <c r="F725"/>
  <c r="A725"/>
  <c r="N724"/>
  <c r="I724"/>
  <c r="H724"/>
  <c r="G724"/>
  <c r="F724"/>
  <c r="A724"/>
  <c r="N723"/>
  <c r="I723"/>
  <c r="H723"/>
  <c r="G723"/>
  <c r="F723"/>
  <c r="A723"/>
  <c r="N722"/>
  <c r="I722"/>
  <c r="H722"/>
  <c r="G722"/>
  <c r="F722"/>
  <c r="A722"/>
  <c r="N721"/>
  <c r="I721"/>
  <c r="H721"/>
  <c r="G721"/>
  <c r="F721"/>
  <c r="A721"/>
  <c r="I720"/>
  <c r="H720"/>
  <c r="G720"/>
  <c r="F720"/>
  <c r="A720"/>
  <c r="I719"/>
  <c r="H719"/>
  <c r="G719"/>
  <c r="F719"/>
  <c r="A719"/>
  <c r="I718"/>
  <c r="H718"/>
  <c r="G718"/>
  <c r="F718"/>
  <c r="A718"/>
  <c r="I717"/>
  <c r="H717"/>
  <c r="G717"/>
  <c r="F717"/>
  <c r="A717"/>
  <c r="I716"/>
  <c r="H716"/>
  <c r="G716"/>
  <c r="F716"/>
  <c r="A716"/>
  <c r="I715"/>
  <c r="H715"/>
  <c r="G715"/>
  <c r="F715"/>
  <c r="A715"/>
  <c r="I714"/>
  <c r="H714"/>
  <c r="G714"/>
  <c r="F714"/>
  <c r="A714"/>
  <c r="I713"/>
  <c r="H713"/>
  <c r="G713"/>
  <c r="F713"/>
  <c r="A713"/>
  <c r="I712"/>
  <c r="H712"/>
  <c r="G712"/>
  <c r="F712"/>
  <c r="A712"/>
  <c r="I711"/>
  <c r="H711"/>
  <c r="G711"/>
  <c r="F711"/>
  <c r="A711"/>
  <c r="I710"/>
  <c r="H710"/>
  <c r="G710"/>
  <c r="F710"/>
  <c r="A710"/>
  <c r="I709"/>
  <c r="H709"/>
  <c r="G709"/>
  <c r="F709"/>
  <c r="A709"/>
  <c r="I708"/>
  <c r="H708"/>
  <c r="G708"/>
  <c r="F708"/>
  <c r="A708"/>
  <c r="I707"/>
  <c r="H707"/>
  <c r="G707"/>
  <c r="F707"/>
  <c r="A707"/>
  <c r="I706"/>
  <c r="H706"/>
  <c r="G706"/>
  <c r="F706"/>
  <c r="A706"/>
  <c r="I705"/>
  <c r="H705"/>
  <c r="G705"/>
  <c r="F705"/>
  <c r="A705"/>
  <c r="I704"/>
  <c r="H704"/>
  <c r="G704"/>
  <c r="F704"/>
  <c r="A704"/>
  <c r="I703"/>
  <c r="H703"/>
  <c r="G703"/>
  <c r="F703"/>
  <c r="A703"/>
  <c r="I702"/>
  <c r="H702"/>
  <c r="G702"/>
  <c r="F702"/>
  <c r="A702"/>
  <c r="I701"/>
  <c r="H701"/>
  <c r="G701"/>
  <c r="F701"/>
  <c r="A701"/>
  <c r="I700"/>
  <c r="H700"/>
  <c r="G700"/>
  <c r="F700"/>
  <c r="A700"/>
  <c r="I699"/>
  <c r="H699"/>
  <c r="G699"/>
  <c r="F699"/>
  <c r="A699"/>
  <c r="I698"/>
  <c r="H698"/>
  <c r="G698"/>
  <c r="F698"/>
  <c r="A698"/>
  <c r="I697"/>
  <c r="H697"/>
  <c r="G697"/>
  <c r="F697"/>
  <c r="A697"/>
  <c r="I696"/>
  <c r="H696"/>
  <c r="G696"/>
  <c r="F696"/>
  <c r="A696"/>
  <c r="I695"/>
  <c r="H695"/>
  <c r="G695"/>
  <c r="F695"/>
  <c r="A695"/>
  <c r="I694"/>
  <c r="H694"/>
  <c r="G694"/>
  <c r="F694"/>
  <c r="A694"/>
  <c r="I693"/>
  <c r="H693"/>
  <c r="G693"/>
  <c r="F693"/>
  <c r="A693"/>
  <c r="I692"/>
  <c r="H692"/>
  <c r="G692"/>
  <c r="F692"/>
  <c r="A692"/>
  <c r="I691"/>
  <c r="H691"/>
  <c r="G691"/>
  <c r="G742" s="1"/>
  <c r="F691"/>
  <c r="A691"/>
  <c r="D687"/>
  <c r="E686"/>
  <c r="C686"/>
  <c r="B686"/>
  <c r="C685"/>
  <c r="E685" s="1"/>
  <c r="C1173" s="1"/>
  <c r="B685"/>
  <c r="E684"/>
  <c r="C1172" s="1"/>
  <c r="C684"/>
  <c r="B684"/>
  <c r="C683"/>
  <c r="E683" s="1"/>
  <c r="C1171" s="1"/>
  <c r="B683"/>
  <c r="E682"/>
  <c r="C1170" s="1"/>
  <c r="C682"/>
  <c r="B682"/>
  <c r="C681"/>
  <c r="E681" s="1"/>
  <c r="C1169" s="1"/>
  <c r="B681"/>
  <c r="C680"/>
  <c r="E680" s="1"/>
  <c r="C1168" s="1"/>
  <c r="B680"/>
  <c r="C679"/>
  <c r="E679" s="1"/>
  <c r="C1167" s="1"/>
  <c r="B679"/>
  <c r="E678"/>
  <c r="C1166" s="1"/>
  <c r="C678"/>
  <c r="B678"/>
  <c r="C677"/>
  <c r="E677" s="1"/>
  <c r="C1165" s="1"/>
  <c r="B677"/>
  <c r="E676"/>
  <c r="C1164" s="1"/>
  <c r="C676"/>
  <c r="B676"/>
  <c r="C675"/>
  <c r="E675" s="1"/>
  <c r="C1163" s="1"/>
  <c r="B675"/>
  <c r="E674"/>
  <c r="C1162" s="1"/>
  <c r="C674"/>
  <c r="B674"/>
  <c r="C673"/>
  <c r="E673" s="1"/>
  <c r="C1161" s="1"/>
  <c r="B673"/>
  <c r="C672"/>
  <c r="E672" s="1"/>
  <c r="C1160" s="1"/>
  <c r="B672"/>
  <c r="C671"/>
  <c r="E671" s="1"/>
  <c r="C1159" s="1"/>
  <c r="B671"/>
  <c r="E670"/>
  <c r="C1158" s="1"/>
  <c r="C670"/>
  <c r="B670"/>
  <c r="C669"/>
  <c r="E669" s="1"/>
  <c r="C1157" s="1"/>
  <c r="B669"/>
  <c r="E668"/>
  <c r="C1156" s="1"/>
  <c r="C668"/>
  <c r="B668"/>
  <c r="C667"/>
  <c r="E667" s="1"/>
  <c r="C1155" s="1"/>
  <c r="B667"/>
  <c r="E666"/>
  <c r="C1154" s="1"/>
  <c r="C666"/>
  <c r="B666"/>
  <c r="C665"/>
  <c r="E665" s="1"/>
  <c r="C1153" s="1"/>
  <c r="B665"/>
  <c r="C664"/>
  <c r="E664" s="1"/>
  <c r="C1152" s="1"/>
  <c r="B664"/>
  <c r="C663"/>
  <c r="E663" s="1"/>
  <c r="C1151" s="1"/>
  <c r="B663"/>
  <c r="E662"/>
  <c r="C1150" s="1"/>
  <c r="C662"/>
  <c r="B662"/>
  <c r="C661"/>
  <c r="E661" s="1"/>
  <c r="C1149" s="1"/>
  <c r="B661"/>
  <c r="E660"/>
  <c r="C1148" s="1"/>
  <c r="C660"/>
  <c r="B660"/>
  <c r="C659"/>
  <c r="E659" s="1"/>
  <c r="C1147" s="1"/>
  <c r="B659"/>
  <c r="E658"/>
  <c r="C1146" s="1"/>
  <c r="C658"/>
  <c r="B658"/>
  <c r="C657"/>
  <c r="E657" s="1"/>
  <c r="C1145" s="1"/>
  <c r="B657"/>
  <c r="C656"/>
  <c r="E656" s="1"/>
  <c r="C1144" s="1"/>
  <c r="B656"/>
  <c r="C655"/>
  <c r="E655" s="1"/>
  <c r="C1143" s="1"/>
  <c r="B655"/>
  <c r="E654"/>
  <c r="C1142" s="1"/>
  <c r="C654"/>
  <c r="B654"/>
  <c r="C653"/>
  <c r="E653" s="1"/>
  <c r="C1141" s="1"/>
  <c r="B653"/>
  <c r="E652"/>
  <c r="C1140" s="1"/>
  <c r="C652"/>
  <c r="B652"/>
  <c r="C651"/>
  <c r="E651" s="1"/>
  <c r="C1139" s="1"/>
  <c r="B651"/>
  <c r="E650"/>
  <c r="C1138" s="1"/>
  <c r="C650"/>
  <c r="B650"/>
  <c r="C649"/>
  <c r="E649" s="1"/>
  <c r="C1137" s="1"/>
  <c r="B649"/>
  <c r="C648"/>
  <c r="E648" s="1"/>
  <c r="C1136" s="1"/>
  <c r="B648"/>
  <c r="C647"/>
  <c r="E647" s="1"/>
  <c r="C1135" s="1"/>
  <c r="B647"/>
  <c r="E646"/>
  <c r="C1134" s="1"/>
  <c r="C646"/>
  <c r="B646"/>
  <c r="C645"/>
  <c r="E645" s="1"/>
  <c r="C1133" s="1"/>
  <c r="B645"/>
  <c r="E644"/>
  <c r="C1132" s="1"/>
  <c r="C644"/>
  <c r="B644"/>
  <c r="C643"/>
  <c r="E643" s="1"/>
  <c r="C1131" s="1"/>
  <c r="B643"/>
  <c r="E642"/>
  <c r="C1130" s="1"/>
  <c r="C642"/>
  <c r="B642"/>
  <c r="C641"/>
  <c r="E641" s="1"/>
  <c r="C1129" s="1"/>
  <c r="B641"/>
  <c r="C640"/>
  <c r="E640" s="1"/>
  <c r="C1128" s="1"/>
  <c r="B640"/>
  <c r="C639"/>
  <c r="E639" s="1"/>
  <c r="C1127" s="1"/>
  <c r="B639"/>
  <c r="E638"/>
  <c r="C1126" s="1"/>
  <c r="C638"/>
  <c r="B638"/>
  <c r="C637"/>
  <c r="E637" s="1"/>
  <c r="C1125" s="1"/>
  <c r="B637"/>
  <c r="E636"/>
  <c r="C1124" s="1"/>
  <c r="C636"/>
  <c r="B636"/>
  <c r="D630"/>
  <c r="E625"/>
  <c r="C1232" s="1"/>
  <c r="D1232" s="1"/>
  <c r="F1232" s="1"/>
  <c r="D624"/>
  <c r="F624" s="1"/>
  <c r="G624" s="1"/>
  <c r="C624"/>
  <c r="B624"/>
  <c r="F623"/>
  <c r="G623" s="1"/>
  <c r="D623"/>
  <c r="C623"/>
  <c r="B623"/>
  <c r="D622"/>
  <c r="F622" s="1"/>
  <c r="G622" s="1"/>
  <c r="C622"/>
  <c r="B622"/>
  <c r="F621"/>
  <c r="G621" s="1"/>
  <c r="D621"/>
  <c r="C621"/>
  <c r="B621"/>
  <c r="D620"/>
  <c r="F620" s="1"/>
  <c r="G620" s="1"/>
  <c r="C620"/>
  <c r="B620"/>
  <c r="D619"/>
  <c r="F619" s="1"/>
  <c r="G619" s="1"/>
  <c r="C619"/>
  <c r="B619"/>
  <c r="D618"/>
  <c r="F618" s="1"/>
  <c r="C618"/>
  <c r="B618"/>
  <c r="F617"/>
  <c r="D617"/>
  <c r="C617"/>
  <c r="B617"/>
  <c r="D616"/>
  <c r="F616" s="1"/>
  <c r="G616" s="1"/>
  <c r="C616"/>
  <c r="B616"/>
  <c r="F615"/>
  <c r="G615" s="1"/>
  <c r="D615"/>
  <c r="C615"/>
  <c r="B615"/>
  <c r="D614"/>
  <c r="F614" s="1"/>
  <c r="G614" s="1"/>
  <c r="C614"/>
  <c r="B614"/>
  <c r="F613"/>
  <c r="G613" s="1"/>
  <c r="D613"/>
  <c r="C613"/>
  <c r="B613"/>
  <c r="D612"/>
  <c r="F612" s="1"/>
  <c r="G612" s="1"/>
  <c r="C612"/>
  <c r="B612"/>
  <c r="D611"/>
  <c r="F611" s="1"/>
  <c r="G611" s="1"/>
  <c r="C611"/>
  <c r="B611"/>
  <c r="D610"/>
  <c r="F610" s="1"/>
  <c r="C610"/>
  <c r="B610"/>
  <c r="F609"/>
  <c r="D609"/>
  <c r="C609"/>
  <c r="B609"/>
  <c r="D608"/>
  <c r="F608" s="1"/>
  <c r="G608" s="1"/>
  <c r="C608"/>
  <c r="B608"/>
  <c r="F607"/>
  <c r="G607" s="1"/>
  <c r="D607"/>
  <c r="C607"/>
  <c r="B607"/>
  <c r="D606"/>
  <c r="F606" s="1"/>
  <c r="G606" s="1"/>
  <c r="C606"/>
  <c r="B606"/>
  <c r="F605"/>
  <c r="G605" s="1"/>
  <c r="D605"/>
  <c r="C605"/>
  <c r="B605"/>
  <c r="D604"/>
  <c r="F604" s="1"/>
  <c r="G604" s="1"/>
  <c r="C604"/>
  <c r="B604"/>
  <c r="D603"/>
  <c r="F603" s="1"/>
  <c r="G603" s="1"/>
  <c r="C603"/>
  <c r="B603"/>
  <c r="D602"/>
  <c r="F602" s="1"/>
  <c r="C602"/>
  <c r="B602"/>
  <c r="F601"/>
  <c r="D601"/>
  <c r="C601"/>
  <c r="B601"/>
  <c r="D600"/>
  <c r="F600" s="1"/>
  <c r="G600" s="1"/>
  <c r="C600"/>
  <c r="B600"/>
  <c r="F599"/>
  <c r="G599" s="1"/>
  <c r="D599"/>
  <c r="C599"/>
  <c r="B599"/>
  <c r="D598"/>
  <c r="F598" s="1"/>
  <c r="G598" s="1"/>
  <c r="C598"/>
  <c r="B598"/>
  <c r="F597"/>
  <c r="G597" s="1"/>
  <c r="D597"/>
  <c r="C597"/>
  <c r="B597"/>
  <c r="D596"/>
  <c r="F596" s="1"/>
  <c r="G596" s="1"/>
  <c r="C596"/>
  <c r="B596"/>
  <c r="D595"/>
  <c r="F595" s="1"/>
  <c r="G595" s="1"/>
  <c r="C595"/>
  <c r="B595"/>
  <c r="D594"/>
  <c r="F594" s="1"/>
  <c r="C594"/>
  <c r="B594"/>
  <c r="F593"/>
  <c r="D593"/>
  <c r="C593"/>
  <c r="B593"/>
  <c r="D592"/>
  <c r="F592" s="1"/>
  <c r="G592" s="1"/>
  <c r="C592"/>
  <c r="B592"/>
  <c r="F591"/>
  <c r="G591" s="1"/>
  <c r="D591"/>
  <c r="C591"/>
  <c r="B591"/>
  <c r="D590"/>
  <c r="F590" s="1"/>
  <c r="G590" s="1"/>
  <c r="C590"/>
  <c r="B590"/>
  <c r="F589"/>
  <c r="G589" s="1"/>
  <c r="D589"/>
  <c r="C589"/>
  <c r="B589"/>
  <c r="D588"/>
  <c r="F588" s="1"/>
  <c r="G588" s="1"/>
  <c r="C588"/>
  <c r="B588"/>
  <c r="D587"/>
  <c r="F587" s="1"/>
  <c r="G587" s="1"/>
  <c r="C587"/>
  <c r="B587"/>
  <c r="D586"/>
  <c r="F586" s="1"/>
  <c r="C586"/>
  <c r="B586"/>
  <c r="F585"/>
  <c r="D585"/>
  <c r="C585"/>
  <c r="B585"/>
  <c r="D584"/>
  <c r="F584" s="1"/>
  <c r="G584" s="1"/>
  <c r="C584"/>
  <c r="B584"/>
  <c r="F583"/>
  <c r="G583" s="1"/>
  <c r="D583"/>
  <c r="C583"/>
  <c r="B583"/>
  <c r="D582"/>
  <c r="F582" s="1"/>
  <c r="G582" s="1"/>
  <c r="C582"/>
  <c r="B582"/>
  <c r="F581"/>
  <c r="G581" s="1"/>
  <c r="D581"/>
  <c r="C581"/>
  <c r="B581"/>
  <c r="D580"/>
  <c r="F580" s="1"/>
  <c r="G580" s="1"/>
  <c r="C580"/>
  <c r="B580"/>
  <c r="D579"/>
  <c r="F579" s="1"/>
  <c r="G579" s="1"/>
  <c r="C579"/>
  <c r="B579"/>
  <c r="D578"/>
  <c r="F578" s="1"/>
  <c r="C578"/>
  <c r="B578"/>
  <c r="F577"/>
  <c r="D577"/>
  <c r="C577"/>
  <c r="B577"/>
  <c r="D576"/>
  <c r="F576" s="1"/>
  <c r="G576" s="1"/>
  <c r="C576"/>
  <c r="B576"/>
  <c r="F575"/>
  <c r="G575" s="1"/>
  <c r="D575"/>
  <c r="C575"/>
  <c r="B575"/>
  <c r="D574"/>
  <c r="D625" s="1"/>
  <c r="B567" s="1"/>
  <c r="D567" s="1"/>
  <c r="C574"/>
  <c r="B574"/>
  <c r="C567"/>
  <c r="D562"/>
  <c r="C562"/>
  <c r="B562"/>
  <c r="D561"/>
  <c r="C561"/>
  <c r="E561" s="1"/>
  <c r="B561"/>
  <c r="D560"/>
  <c r="C560"/>
  <c r="E560" s="1"/>
  <c r="B560"/>
  <c r="D559"/>
  <c r="C559"/>
  <c r="B559"/>
  <c r="D558"/>
  <c r="C558"/>
  <c r="B558"/>
  <c r="D557"/>
  <c r="C557"/>
  <c r="E557" s="1"/>
  <c r="B557"/>
  <c r="D556"/>
  <c r="C556"/>
  <c r="E556" s="1"/>
  <c r="B556"/>
  <c r="D555"/>
  <c r="C555"/>
  <c r="B555"/>
  <c r="D554"/>
  <c r="C554"/>
  <c r="B554"/>
  <c r="D553"/>
  <c r="C553"/>
  <c r="E553" s="1"/>
  <c r="B553"/>
  <c r="D552"/>
  <c r="C552"/>
  <c r="E552" s="1"/>
  <c r="B552"/>
  <c r="D551"/>
  <c r="C551"/>
  <c r="B551"/>
  <c r="D550"/>
  <c r="C550"/>
  <c r="B550"/>
  <c r="D549"/>
  <c r="C549"/>
  <c r="E549" s="1"/>
  <c r="B549"/>
  <c r="D548"/>
  <c r="C548"/>
  <c r="E548" s="1"/>
  <c r="B548"/>
  <c r="D547"/>
  <c r="C547"/>
  <c r="B547"/>
  <c r="D546"/>
  <c r="C546"/>
  <c r="B546"/>
  <c r="D545"/>
  <c r="C545"/>
  <c r="E545" s="1"/>
  <c r="B545"/>
  <c r="D544"/>
  <c r="C544"/>
  <c r="B544"/>
  <c r="D543"/>
  <c r="E543" s="1"/>
  <c r="C543"/>
  <c r="B543"/>
  <c r="D542"/>
  <c r="E542" s="1"/>
  <c r="C542"/>
  <c r="B542"/>
  <c r="D541"/>
  <c r="C541"/>
  <c r="B541"/>
  <c r="D540"/>
  <c r="C540"/>
  <c r="B540"/>
  <c r="D539"/>
  <c r="E539" s="1"/>
  <c r="C539"/>
  <c r="B539"/>
  <c r="D538"/>
  <c r="E538" s="1"/>
  <c r="C538"/>
  <c r="B538"/>
  <c r="D537"/>
  <c r="C537"/>
  <c r="B537"/>
  <c r="D536"/>
  <c r="C536"/>
  <c r="B536"/>
  <c r="D535"/>
  <c r="E535" s="1"/>
  <c r="C535"/>
  <c r="B535"/>
  <c r="D534"/>
  <c r="E534" s="1"/>
  <c r="C534"/>
  <c r="B534"/>
  <c r="D533"/>
  <c r="C533"/>
  <c r="B533"/>
  <c r="D532"/>
  <c r="C532"/>
  <c r="B532"/>
  <c r="D531"/>
  <c r="E531" s="1"/>
  <c r="C531"/>
  <c r="B531"/>
  <c r="D530"/>
  <c r="E530" s="1"/>
  <c r="C530"/>
  <c r="B530"/>
  <c r="D529"/>
  <c r="C529"/>
  <c r="B529"/>
  <c r="D528"/>
  <c r="C528"/>
  <c r="B528"/>
  <c r="D527"/>
  <c r="E527" s="1"/>
  <c r="C527"/>
  <c r="B527"/>
  <c r="D526"/>
  <c r="E526" s="1"/>
  <c r="C526"/>
  <c r="B526"/>
  <c r="D525"/>
  <c r="C525"/>
  <c r="B525"/>
  <c r="D524"/>
  <c r="C524"/>
  <c r="B524"/>
  <c r="D523"/>
  <c r="E523" s="1"/>
  <c r="C523"/>
  <c r="B523"/>
  <c r="D522"/>
  <c r="E522" s="1"/>
  <c r="C522"/>
  <c r="B522"/>
  <c r="D521"/>
  <c r="C521"/>
  <c r="B521"/>
  <c r="D520"/>
  <c r="C520"/>
  <c r="B520"/>
  <c r="D519"/>
  <c r="E519" s="1"/>
  <c r="C519"/>
  <c r="B519"/>
  <c r="D518"/>
  <c r="E518" s="1"/>
  <c r="C518"/>
  <c r="B518"/>
  <c r="D517"/>
  <c r="C517"/>
  <c r="B517"/>
  <c r="D516"/>
  <c r="C516"/>
  <c r="B516"/>
  <c r="D515"/>
  <c r="E515" s="1"/>
  <c r="C515"/>
  <c r="B515"/>
  <c r="D514"/>
  <c r="E514" s="1"/>
  <c r="C514"/>
  <c r="B514"/>
  <c r="D513"/>
  <c r="C513"/>
  <c r="B513"/>
  <c r="D512"/>
  <c r="C512"/>
  <c r="C563" s="1"/>
  <c r="B512"/>
  <c r="C510"/>
  <c r="D507"/>
  <c r="C507"/>
  <c r="E507" s="1"/>
  <c r="E506"/>
  <c r="B506"/>
  <c r="E505"/>
  <c r="B505"/>
  <c r="E504"/>
  <c r="B504"/>
  <c r="E503"/>
  <c r="B503"/>
  <c r="E502"/>
  <c r="B502"/>
  <c r="E501"/>
  <c r="B501"/>
  <c r="E500"/>
  <c r="B500"/>
  <c r="E499"/>
  <c r="B499"/>
  <c r="E498"/>
  <c r="B498"/>
  <c r="E497"/>
  <c r="B497"/>
  <c r="E496"/>
  <c r="B496"/>
  <c r="E495"/>
  <c r="B495"/>
  <c r="E494"/>
  <c r="B494"/>
  <c r="E493"/>
  <c r="B493"/>
  <c r="E492"/>
  <c r="B492"/>
  <c r="E491"/>
  <c r="B491"/>
  <c r="E490"/>
  <c r="B490"/>
  <c r="E489"/>
  <c r="B489"/>
  <c r="E488"/>
  <c r="B488"/>
  <c r="E487"/>
  <c r="B487"/>
  <c r="E486"/>
  <c r="B486"/>
  <c r="E485"/>
  <c r="B485"/>
  <c r="E484"/>
  <c r="B484"/>
  <c r="E483"/>
  <c r="B483"/>
  <c r="E482"/>
  <c r="B482"/>
  <c r="E481"/>
  <c r="B481"/>
  <c r="E480"/>
  <c r="B480"/>
  <c r="E479"/>
  <c r="B479"/>
  <c r="E478"/>
  <c r="B478"/>
  <c r="E477"/>
  <c r="B477"/>
  <c r="E476"/>
  <c r="B476"/>
  <c r="E475"/>
  <c r="B475"/>
  <c r="E474"/>
  <c r="B474"/>
  <c r="E473"/>
  <c r="B473"/>
  <c r="E472"/>
  <c r="B472"/>
  <c r="E471"/>
  <c r="B471"/>
  <c r="E470"/>
  <c r="B470"/>
  <c r="E469"/>
  <c r="B469"/>
  <c r="E468"/>
  <c r="B468"/>
  <c r="E467"/>
  <c r="B467"/>
  <c r="E466"/>
  <c r="B466"/>
  <c r="E465"/>
  <c r="B465"/>
  <c r="E464"/>
  <c r="B464"/>
  <c r="E463"/>
  <c r="B463"/>
  <c r="E462"/>
  <c r="B462"/>
  <c r="E461"/>
  <c r="B461"/>
  <c r="E460"/>
  <c r="B460"/>
  <c r="E459"/>
  <c r="B459"/>
  <c r="E458"/>
  <c r="B458"/>
  <c r="E457"/>
  <c r="B457"/>
  <c r="E456"/>
  <c r="B456"/>
  <c r="C446"/>
  <c r="D446" s="1"/>
  <c r="E446" s="1"/>
  <c r="F446" s="1"/>
  <c r="P445"/>
  <c r="D445"/>
  <c r="E445" s="1"/>
  <c r="F445" s="1"/>
  <c r="C445"/>
  <c r="C444"/>
  <c r="D444" s="1"/>
  <c r="E444" s="1"/>
  <c r="F444" s="1"/>
  <c r="D437"/>
  <c r="C437"/>
  <c r="E436"/>
  <c r="B436"/>
  <c r="E435"/>
  <c r="B435"/>
  <c r="E434"/>
  <c r="B434"/>
  <c r="E433"/>
  <c r="B433"/>
  <c r="E432"/>
  <c r="B432"/>
  <c r="E431"/>
  <c r="B431"/>
  <c r="E430"/>
  <c r="B430"/>
  <c r="E429"/>
  <c r="B429"/>
  <c r="E428"/>
  <c r="B428"/>
  <c r="E427"/>
  <c r="B427"/>
  <c r="E426"/>
  <c r="B426"/>
  <c r="E425"/>
  <c r="B425"/>
  <c r="E424"/>
  <c r="B424"/>
  <c r="E423"/>
  <c r="B423"/>
  <c r="E422"/>
  <c r="B422"/>
  <c r="E421"/>
  <c r="B421"/>
  <c r="E420"/>
  <c r="B420"/>
  <c r="E419"/>
  <c r="B419"/>
  <c r="E418"/>
  <c r="B418"/>
  <c r="E417"/>
  <c r="B417"/>
  <c r="E416"/>
  <c r="B416"/>
  <c r="E415"/>
  <c r="B415"/>
  <c r="E414"/>
  <c r="B414"/>
  <c r="E413"/>
  <c r="B413"/>
  <c r="E412"/>
  <c r="B412"/>
  <c r="E411"/>
  <c r="B411"/>
  <c r="E410"/>
  <c r="B410"/>
  <c r="E409"/>
  <c r="B409"/>
  <c r="E408"/>
  <c r="B408"/>
  <c r="E407"/>
  <c r="B407"/>
  <c r="E406"/>
  <c r="B406"/>
  <c r="E405"/>
  <c r="B405"/>
  <c r="E404"/>
  <c r="B404"/>
  <c r="E403"/>
  <c r="B403"/>
  <c r="E402"/>
  <c r="B402"/>
  <c r="E401"/>
  <c r="B401"/>
  <c r="E400"/>
  <c r="B400"/>
  <c r="E399"/>
  <c r="B399"/>
  <c r="E398"/>
  <c r="B398"/>
  <c r="E397"/>
  <c r="B397"/>
  <c r="E396"/>
  <c r="B396"/>
  <c r="E395"/>
  <c r="B395"/>
  <c r="E394"/>
  <c r="B394"/>
  <c r="E393"/>
  <c r="B393"/>
  <c r="E392"/>
  <c r="B392"/>
  <c r="E391"/>
  <c r="B391"/>
  <c r="E390"/>
  <c r="B390"/>
  <c r="E389"/>
  <c r="B389"/>
  <c r="E388"/>
  <c r="B388"/>
  <c r="E387"/>
  <c r="B387"/>
  <c r="E386"/>
  <c r="B386"/>
  <c r="C381"/>
  <c r="E380"/>
  <c r="F380" s="1"/>
  <c r="D380"/>
  <c r="B380"/>
  <c r="D379"/>
  <c r="E379" s="1"/>
  <c r="F379" s="1"/>
  <c r="B379"/>
  <c r="E378"/>
  <c r="F378" s="1"/>
  <c r="D378"/>
  <c r="B378"/>
  <c r="D377"/>
  <c r="E377" s="1"/>
  <c r="F377" s="1"/>
  <c r="B377"/>
  <c r="E376"/>
  <c r="F376" s="1"/>
  <c r="D376"/>
  <c r="B376"/>
  <c r="D375"/>
  <c r="E375" s="1"/>
  <c r="F375" s="1"/>
  <c r="B375"/>
  <c r="E374"/>
  <c r="F374" s="1"/>
  <c r="D374"/>
  <c r="B374"/>
  <c r="D373"/>
  <c r="E373" s="1"/>
  <c r="F373" s="1"/>
  <c r="B373"/>
  <c r="E372"/>
  <c r="F372" s="1"/>
  <c r="D372"/>
  <c r="B372"/>
  <c r="D371"/>
  <c r="E371" s="1"/>
  <c r="F371" s="1"/>
  <c r="B371"/>
  <c r="E370"/>
  <c r="F370" s="1"/>
  <c r="D370"/>
  <c r="B370"/>
  <c r="D369"/>
  <c r="E369" s="1"/>
  <c r="F369" s="1"/>
  <c r="B369"/>
  <c r="E368"/>
  <c r="F368" s="1"/>
  <c r="D368"/>
  <c r="B368"/>
  <c r="D367"/>
  <c r="E367" s="1"/>
  <c r="F367" s="1"/>
  <c r="B367"/>
  <c r="E366"/>
  <c r="F366" s="1"/>
  <c r="D366"/>
  <c r="B366"/>
  <c r="D365"/>
  <c r="E365" s="1"/>
  <c r="F365" s="1"/>
  <c r="B365"/>
  <c r="E364"/>
  <c r="F364" s="1"/>
  <c r="D364"/>
  <c r="B364"/>
  <c r="D363"/>
  <c r="E363" s="1"/>
  <c r="F363" s="1"/>
  <c r="B363"/>
  <c r="E362"/>
  <c r="F362" s="1"/>
  <c r="D362"/>
  <c r="B362"/>
  <c r="D361"/>
  <c r="E361" s="1"/>
  <c r="F361" s="1"/>
  <c r="B361"/>
  <c r="E360"/>
  <c r="F360" s="1"/>
  <c r="D360"/>
  <c r="B360"/>
  <c r="D359"/>
  <c r="E359" s="1"/>
  <c r="F359" s="1"/>
  <c r="B359"/>
  <c r="E358"/>
  <c r="F358" s="1"/>
  <c r="D358"/>
  <c r="B358"/>
  <c r="D357"/>
  <c r="E357" s="1"/>
  <c r="F357" s="1"/>
  <c r="B357"/>
  <c r="E356"/>
  <c r="F356" s="1"/>
  <c r="D356"/>
  <c r="B356"/>
  <c r="D355"/>
  <c r="E355" s="1"/>
  <c r="F355" s="1"/>
  <c r="B355"/>
  <c r="E354"/>
  <c r="F354" s="1"/>
  <c r="D354"/>
  <c r="B354"/>
  <c r="D353"/>
  <c r="E353" s="1"/>
  <c r="F353" s="1"/>
  <c r="B353"/>
  <c r="E352"/>
  <c r="F352" s="1"/>
  <c r="D352"/>
  <c r="B352"/>
  <c r="D351"/>
  <c r="E351" s="1"/>
  <c r="F351" s="1"/>
  <c r="B351"/>
  <c r="E350"/>
  <c r="F350" s="1"/>
  <c r="D350"/>
  <c r="B350"/>
  <c r="D349"/>
  <c r="E349" s="1"/>
  <c r="F349" s="1"/>
  <c r="B349"/>
  <c r="E348"/>
  <c r="F348" s="1"/>
  <c r="D348"/>
  <c r="B348"/>
  <c r="D347"/>
  <c r="E347" s="1"/>
  <c r="F347" s="1"/>
  <c r="B347"/>
  <c r="E346"/>
  <c r="F346" s="1"/>
  <c r="D346"/>
  <c r="B346"/>
  <c r="D345"/>
  <c r="E345" s="1"/>
  <c r="F345" s="1"/>
  <c r="B345"/>
  <c r="E344"/>
  <c r="F344" s="1"/>
  <c r="D344"/>
  <c r="B344"/>
  <c r="D343"/>
  <c r="E343" s="1"/>
  <c r="F343" s="1"/>
  <c r="B343"/>
  <c r="E342"/>
  <c r="F342" s="1"/>
  <c r="D342"/>
  <c r="B342"/>
  <c r="D341"/>
  <c r="E341" s="1"/>
  <c r="F341" s="1"/>
  <c r="B341"/>
  <c r="E340"/>
  <c r="F340" s="1"/>
  <c r="D340"/>
  <c r="B340"/>
  <c r="D339"/>
  <c r="E339" s="1"/>
  <c r="F339" s="1"/>
  <c r="B339"/>
  <c r="E338"/>
  <c r="F338" s="1"/>
  <c r="D338"/>
  <c r="B338"/>
  <c r="D337"/>
  <c r="E337" s="1"/>
  <c r="F337" s="1"/>
  <c r="B337"/>
  <c r="E336"/>
  <c r="F336" s="1"/>
  <c r="D336"/>
  <c r="B336"/>
  <c r="D335"/>
  <c r="E335" s="1"/>
  <c r="F335" s="1"/>
  <c r="B335"/>
  <c r="E334"/>
  <c r="F334" s="1"/>
  <c r="D334"/>
  <c r="B334"/>
  <c r="D333"/>
  <c r="E333" s="1"/>
  <c r="F333" s="1"/>
  <c r="B333"/>
  <c r="E332"/>
  <c r="F332" s="1"/>
  <c r="D332"/>
  <c r="B332"/>
  <c r="D331"/>
  <c r="E331" s="1"/>
  <c r="F331" s="1"/>
  <c r="B331"/>
  <c r="E330"/>
  <c r="F330" s="1"/>
  <c r="D330"/>
  <c r="B330"/>
  <c r="C324"/>
  <c r="E323"/>
  <c r="F323" s="1"/>
  <c r="D323"/>
  <c r="B323"/>
  <c r="D322"/>
  <c r="E322" s="1"/>
  <c r="F322" s="1"/>
  <c r="B322"/>
  <c r="E321"/>
  <c r="F321" s="1"/>
  <c r="D321"/>
  <c r="B321"/>
  <c r="D320"/>
  <c r="E320" s="1"/>
  <c r="F320" s="1"/>
  <c r="B320"/>
  <c r="E319"/>
  <c r="F319" s="1"/>
  <c r="D319"/>
  <c r="B319"/>
  <c r="D318"/>
  <c r="E318" s="1"/>
  <c r="F318" s="1"/>
  <c r="B318"/>
  <c r="E317"/>
  <c r="F317" s="1"/>
  <c r="D317"/>
  <c r="B317"/>
  <c r="D316"/>
  <c r="E316" s="1"/>
  <c r="F316" s="1"/>
  <c r="B316"/>
  <c r="E315"/>
  <c r="F315" s="1"/>
  <c r="D315"/>
  <c r="B315"/>
  <c r="D314"/>
  <c r="E314" s="1"/>
  <c r="F314" s="1"/>
  <c r="B314"/>
  <c r="E313"/>
  <c r="F313" s="1"/>
  <c r="D313"/>
  <c r="B313"/>
  <c r="D312"/>
  <c r="E312" s="1"/>
  <c r="F312" s="1"/>
  <c r="B312"/>
  <c r="E311"/>
  <c r="F311" s="1"/>
  <c r="D311"/>
  <c r="B311"/>
  <c r="D310"/>
  <c r="E310" s="1"/>
  <c r="F310" s="1"/>
  <c r="B310"/>
  <c r="E309"/>
  <c r="F309" s="1"/>
  <c r="D309"/>
  <c r="B309"/>
  <c r="D308"/>
  <c r="E308" s="1"/>
  <c r="F308" s="1"/>
  <c r="B308"/>
  <c r="E307"/>
  <c r="F307" s="1"/>
  <c r="D307"/>
  <c r="B307"/>
  <c r="D306"/>
  <c r="E306" s="1"/>
  <c r="F306" s="1"/>
  <c r="B306"/>
  <c r="E305"/>
  <c r="F305" s="1"/>
  <c r="D305"/>
  <c r="B305"/>
  <c r="D304"/>
  <c r="E304" s="1"/>
  <c r="F304" s="1"/>
  <c r="B304"/>
  <c r="E303"/>
  <c r="F303" s="1"/>
  <c r="D303"/>
  <c r="B303"/>
  <c r="D302"/>
  <c r="E302" s="1"/>
  <c r="F302" s="1"/>
  <c r="B302"/>
  <c r="E301"/>
  <c r="F301" s="1"/>
  <c r="D301"/>
  <c r="B301"/>
  <c r="D300"/>
  <c r="E300" s="1"/>
  <c r="F300" s="1"/>
  <c r="B300"/>
  <c r="E299"/>
  <c r="F299" s="1"/>
  <c r="D299"/>
  <c r="B299"/>
  <c r="D298"/>
  <c r="E298" s="1"/>
  <c r="F298" s="1"/>
  <c r="B298"/>
  <c r="E297"/>
  <c r="F297" s="1"/>
  <c r="D297"/>
  <c r="B297"/>
  <c r="D296"/>
  <c r="E296" s="1"/>
  <c r="F296" s="1"/>
  <c r="B296"/>
  <c r="E295"/>
  <c r="F295" s="1"/>
  <c r="D295"/>
  <c r="B295"/>
  <c r="D294"/>
  <c r="E294" s="1"/>
  <c r="F294" s="1"/>
  <c r="B294"/>
  <c r="E293"/>
  <c r="F293" s="1"/>
  <c r="D293"/>
  <c r="B293"/>
  <c r="D292"/>
  <c r="E292" s="1"/>
  <c r="F292" s="1"/>
  <c r="B292"/>
  <c r="E291"/>
  <c r="F291" s="1"/>
  <c r="D291"/>
  <c r="B291"/>
  <c r="D290"/>
  <c r="E290" s="1"/>
  <c r="F290" s="1"/>
  <c r="B290"/>
  <c r="E289"/>
  <c r="F289" s="1"/>
  <c r="D289"/>
  <c r="B289"/>
  <c r="D288"/>
  <c r="E288" s="1"/>
  <c r="F288" s="1"/>
  <c r="B288"/>
  <c r="E287"/>
  <c r="F287" s="1"/>
  <c r="D287"/>
  <c r="B287"/>
  <c r="D286"/>
  <c r="E286" s="1"/>
  <c r="F286" s="1"/>
  <c r="B286"/>
  <c r="E285"/>
  <c r="F285" s="1"/>
  <c r="D285"/>
  <c r="B285"/>
  <c r="D284"/>
  <c r="E284" s="1"/>
  <c r="F284" s="1"/>
  <c r="B284"/>
  <c r="D283"/>
  <c r="E283" s="1"/>
  <c r="F283" s="1"/>
  <c r="B283"/>
  <c r="D282"/>
  <c r="E282" s="1"/>
  <c r="F282" s="1"/>
  <c r="B282"/>
  <c r="D281"/>
  <c r="E281" s="1"/>
  <c r="F281" s="1"/>
  <c r="B281"/>
  <c r="D280"/>
  <c r="E280" s="1"/>
  <c r="F280" s="1"/>
  <c r="B280"/>
  <c r="D279"/>
  <c r="E279" s="1"/>
  <c r="F279" s="1"/>
  <c r="B279"/>
  <c r="D278"/>
  <c r="E278" s="1"/>
  <c r="F278" s="1"/>
  <c r="B278"/>
  <c r="D277"/>
  <c r="E277" s="1"/>
  <c r="F277" s="1"/>
  <c r="B277"/>
  <c r="D276"/>
  <c r="E276" s="1"/>
  <c r="F276" s="1"/>
  <c r="B276"/>
  <c r="D275"/>
  <c r="E275" s="1"/>
  <c r="F275" s="1"/>
  <c r="B275"/>
  <c r="D274"/>
  <c r="E274" s="1"/>
  <c r="F274" s="1"/>
  <c r="B274"/>
  <c r="D273"/>
  <c r="B273"/>
  <c r="D267"/>
  <c r="C267"/>
  <c r="G267" s="1"/>
  <c r="G266"/>
  <c r="F266"/>
  <c r="E266"/>
  <c r="B266"/>
  <c r="G265"/>
  <c r="F265"/>
  <c r="E265"/>
  <c r="B265"/>
  <c r="G264"/>
  <c r="F264"/>
  <c r="E264"/>
  <c r="B264"/>
  <c r="G263"/>
  <c r="F263"/>
  <c r="E263"/>
  <c r="B263"/>
  <c r="G262"/>
  <c r="F262"/>
  <c r="E262"/>
  <c r="B262"/>
  <c r="G261"/>
  <c r="F261"/>
  <c r="E261"/>
  <c r="B261"/>
  <c r="G260"/>
  <c r="F260"/>
  <c r="E260"/>
  <c r="B260"/>
  <c r="G259"/>
  <c r="F259"/>
  <c r="E259"/>
  <c r="B259"/>
  <c r="G258"/>
  <c r="F258"/>
  <c r="E258"/>
  <c r="B258"/>
  <c r="G257"/>
  <c r="F257"/>
  <c r="E257"/>
  <c r="B257"/>
  <c r="G256"/>
  <c r="F256"/>
  <c r="E256"/>
  <c r="B256"/>
  <c r="G255"/>
  <c r="F255"/>
  <c r="E255"/>
  <c r="B255"/>
  <c r="G254"/>
  <c r="F254"/>
  <c r="E254"/>
  <c r="B254"/>
  <c r="G253"/>
  <c r="F253"/>
  <c r="E253"/>
  <c r="B253"/>
  <c r="G252"/>
  <c r="F252"/>
  <c r="E252"/>
  <c r="B252"/>
  <c r="G251"/>
  <c r="F251"/>
  <c r="E251"/>
  <c r="B251"/>
  <c r="G250"/>
  <c r="F250"/>
  <c r="E250"/>
  <c r="B250"/>
  <c r="G249"/>
  <c r="F249"/>
  <c r="E249"/>
  <c r="B249"/>
  <c r="G248"/>
  <c r="F248"/>
  <c r="E248"/>
  <c r="B248"/>
  <c r="G247"/>
  <c r="F247"/>
  <c r="E247"/>
  <c r="B247"/>
  <c r="G246"/>
  <c r="F246"/>
  <c r="E246"/>
  <c r="B246"/>
  <c r="G245"/>
  <c r="F245"/>
  <c r="E245"/>
  <c r="B245"/>
  <c r="G244"/>
  <c r="F244"/>
  <c r="E244"/>
  <c r="B244"/>
  <c r="G243"/>
  <c r="F243"/>
  <c r="E243"/>
  <c r="B243"/>
  <c r="G242"/>
  <c r="F242"/>
  <c r="E242"/>
  <c r="B242"/>
  <c r="G241"/>
  <c r="F241"/>
  <c r="E241"/>
  <c r="B241"/>
  <c r="G240"/>
  <c r="F240"/>
  <c r="E240"/>
  <c r="B240"/>
  <c r="G239"/>
  <c r="F239"/>
  <c r="E239"/>
  <c r="B239"/>
  <c r="G238"/>
  <c r="F238"/>
  <c r="E238"/>
  <c r="B238"/>
  <c r="G237"/>
  <c r="F237"/>
  <c r="E237"/>
  <c r="B237"/>
  <c r="G236"/>
  <c r="F236"/>
  <c r="E236"/>
  <c r="B236"/>
  <c r="G235"/>
  <c r="F235"/>
  <c r="E235"/>
  <c r="B235"/>
  <c r="G234"/>
  <c r="F234"/>
  <c r="E234"/>
  <c r="B234"/>
  <c r="G233"/>
  <c r="F233"/>
  <c r="E233"/>
  <c r="B233"/>
  <c r="G232"/>
  <c r="F232"/>
  <c r="E232"/>
  <c r="B232"/>
  <c r="G231"/>
  <c r="F231"/>
  <c r="E231"/>
  <c r="B231"/>
  <c r="G230"/>
  <c r="F230"/>
  <c r="E230"/>
  <c r="B230"/>
  <c r="G229"/>
  <c r="F229"/>
  <c r="E229"/>
  <c r="B229"/>
  <c r="G228"/>
  <c r="F228"/>
  <c r="E228"/>
  <c r="B228"/>
  <c r="G227"/>
  <c r="F227"/>
  <c r="E227"/>
  <c r="B227"/>
  <c r="G226"/>
  <c r="F226"/>
  <c r="E226"/>
  <c r="B226"/>
  <c r="G225"/>
  <c r="F225"/>
  <c r="E225"/>
  <c r="B225"/>
  <c r="G224"/>
  <c r="F224"/>
  <c r="E224"/>
  <c r="B224"/>
  <c r="G223"/>
  <c r="F223"/>
  <c r="E223"/>
  <c r="B223"/>
  <c r="G222"/>
  <c r="F222"/>
  <c r="E222"/>
  <c r="B222"/>
  <c r="G221"/>
  <c r="F221"/>
  <c r="E221"/>
  <c r="B221"/>
  <c r="G220"/>
  <c r="F220"/>
  <c r="E220"/>
  <c r="B220"/>
  <c r="G219"/>
  <c r="F219"/>
  <c r="E219"/>
  <c r="B219"/>
  <c r="G218"/>
  <c r="F218"/>
  <c r="E218"/>
  <c r="B218"/>
  <c r="G217"/>
  <c r="F217"/>
  <c r="E217"/>
  <c r="B217"/>
  <c r="G216"/>
  <c r="F216"/>
  <c r="E216"/>
  <c r="B216"/>
  <c r="D210"/>
  <c r="Q210" s="1"/>
  <c r="C210"/>
  <c r="G209"/>
  <c r="E209"/>
  <c r="F209" s="1"/>
  <c r="B209"/>
  <c r="G208"/>
  <c r="E208"/>
  <c r="F208" s="1"/>
  <c r="B208"/>
  <c r="G207"/>
  <c r="E207"/>
  <c r="F207" s="1"/>
  <c r="B207"/>
  <c r="G206"/>
  <c r="E206"/>
  <c r="F206" s="1"/>
  <c r="B206"/>
  <c r="G205"/>
  <c r="E205"/>
  <c r="F205" s="1"/>
  <c r="B205"/>
  <c r="G204"/>
  <c r="E204"/>
  <c r="F204" s="1"/>
  <c r="B204"/>
  <c r="G203"/>
  <c r="E203"/>
  <c r="F203" s="1"/>
  <c r="B203"/>
  <c r="G202"/>
  <c r="E202"/>
  <c r="F202" s="1"/>
  <c r="B202"/>
  <c r="G201"/>
  <c r="E201"/>
  <c r="F201" s="1"/>
  <c r="B201"/>
  <c r="G200"/>
  <c r="E200"/>
  <c r="F200" s="1"/>
  <c r="B200"/>
  <c r="G199"/>
  <c r="E199"/>
  <c r="F199" s="1"/>
  <c r="B199"/>
  <c r="G198"/>
  <c r="E198"/>
  <c r="F198" s="1"/>
  <c r="B198"/>
  <c r="G197"/>
  <c r="E197"/>
  <c r="F197" s="1"/>
  <c r="B197"/>
  <c r="G196"/>
  <c r="E196"/>
  <c r="F196" s="1"/>
  <c r="B196"/>
  <c r="G195"/>
  <c r="E195"/>
  <c r="F195" s="1"/>
  <c r="B195"/>
  <c r="G194"/>
  <c r="E194"/>
  <c r="F194" s="1"/>
  <c r="B194"/>
  <c r="G193"/>
  <c r="E193"/>
  <c r="F193" s="1"/>
  <c r="B193"/>
  <c r="G192"/>
  <c r="E192"/>
  <c r="F192" s="1"/>
  <c r="B192"/>
  <c r="G191"/>
  <c r="E191"/>
  <c r="F191" s="1"/>
  <c r="B191"/>
  <c r="G190"/>
  <c r="E190"/>
  <c r="F190" s="1"/>
  <c r="B190"/>
  <c r="G189"/>
  <c r="E189"/>
  <c r="F189" s="1"/>
  <c r="B189"/>
  <c r="G188"/>
  <c r="E188"/>
  <c r="F188" s="1"/>
  <c r="B188"/>
  <c r="G187"/>
  <c r="E187"/>
  <c r="F187" s="1"/>
  <c r="B187"/>
  <c r="G186"/>
  <c r="E186"/>
  <c r="F186" s="1"/>
  <c r="B186"/>
  <c r="G185"/>
  <c r="E185"/>
  <c r="F185" s="1"/>
  <c r="B185"/>
  <c r="G184"/>
  <c r="E184"/>
  <c r="F184" s="1"/>
  <c r="B184"/>
  <c r="G183"/>
  <c r="E183"/>
  <c r="F183" s="1"/>
  <c r="B183"/>
  <c r="G182"/>
  <c r="E182"/>
  <c r="F182" s="1"/>
  <c r="B182"/>
  <c r="G181"/>
  <c r="E181"/>
  <c r="F181" s="1"/>
  <c r="B181"/>
  <c r="G180"/>
  <c r="E180"/>
  <c r="F180" s="1"/>
  <c r="B180"/>
  <c r="G179"/>
  <c r="E179"/>
  <c r="F179" s="1"/>
  <c r="B179"/>
  <c r="G178"/>
  <c r="E178"/>
  <c r="F178" s="1"/>
  <c r="B178"/>
  <c r="G177"/>
  <c r="E177"/>
  <c r="F177" s="1"/>
  <c r="B177"/>
  <c r="G176"/>
  <c r="E176"/>
  <c r="F176" s="1"/>
  <c r="B176"/>
  <c r="G175"/>
  <c r="E175"/>
  <c r="F175" s="1"/>
  <c r="B175"/>
  <c r="G174"/>
  <c r="E174"/>
  <c r="F174" s="1"/>
  <c r="B174"/>
  <c r="G173"/>
  <c r="E173"/>
  <c r="F173" s="1"/>
  <c r="B173"/>
  <c r="G172"/>
  <c r="E172"/>
  <c r="F172" s="1"/>
  <c r="B172"/>
  <c r="G171"/>
  <c r="E171"/>
  <c r="F171" s="1"/>
  <c r="B171"/>
  <c r="G170"/>
  <c r="E170"/>
  <c r="F170" s="1"/>
  <c r="B170"/>
  <c r="G169"/>
  <c r="E169"/>
  <c r="F169" s="1"/>
  <c r="B169"/>
  <c r="G168"/>
  <c r="E168"/>
  <c r="F168" s="1"/>
  <c r="B168"/>
  <c r="G167"/>
  <c r="E167"/>
  <c r="F167" s="1"/>
  <c r="B167"/>
  <c r="G166"/>
  <c r="E166"/>
  <c r="F166" s="1"/>
  <c r="B166"/>
  <c r="G165"/>
  <c r="E165"/>
  <c r="F165" s="1"/>
  <c r="B165"/>
  <c r="G164"/>
  <c r="E164"/>
  <c r="F164" s="1"/>
  <c r="B164"/>
  <c r="G163"/>
  <c r="E163"/>
  <c r="F163" s="1"/>
  <c r="B163"/>
  <c r="G162"/>
  <c r="E162"/>
  <c r="F162" s="1"/>
  <c r="B162"/>
  <c r="G161"/>
  <c r="E161"/>
  <c r="F161" s="1"/>
  <c r="B161"/>
  <c r="G160"/>
  <c r="E160"/>
  <c r="F160" s="1"/>
  <c r="B160"/>
  <c r="G159"/>
  <c r="E159"/>
  <c r="F159" s="1"/>
  <c r="B159"/>
  <c r="D154"/>
  <c r="C154"/>
  <c r="E153"/>
  <c r="F153" s="1"/>
  <c r="B153"/>
  <c r="E152"/>
  <c r="F152" s="1"/>
  <c r="B152"/>
  <c r="E151"/>
  <c r="F151" s="1"/>
  <c r="B151"/>
  <c r="E150"/>
  <c r="F150" s="1"/>
  <c r="B150"/>
  <c r="F149"/>
  <c r="E149"/>
  <c r="B149"/>
  <c r="E148"/>
  <c r="F148" s="1"/>
  <c r="B148"/>
  <c r="E147"/>
  <c r="F147" s="1"/>
  <c r="B147"/>
  <c r="E146"/>
  <c r="F146" s="1"/>
  <c r="B146"/>
  <c r="F145"/>
  <c r="E145"/>
  <c r="B145"/>
  <c r="E144"/>
  <c r="F144" s="1"/>
  <c r="B144"/>
  <c r="E143"/>
  <c r="F143" s="1"/>
  <c r="B143"/>
  <c r="E142"/>
  <c r="F142" s="1"/>
  <c r="B142"/>
  <c r="F141"/>
  <c r="E141"/>
  <c r="B141"/>
  <c r="E140"/>
  <c r="F140" s="1"/>
  <c r="B140"/>
  <c r="E139"/>
  <c r="F139" s="1"/>
  <c r="B139"/>
  <c r="E138"/>
  <c r="F138" s="1"/>
  <c r="B138"/>
  <c r="F137"/>
  <c r="E137"/>
  <c r="B137"/>
  <c r="E136"/>
  <c r="F136" s="1"/>
  <c r="B136"/>
  <c r="F135"/>
  <c r="E135"/>
  <c r="B135"/>
  <c r="E134"/>
  <c r="F134" s="1"/>
  <c r="B134"/>
  <c r="F133"/>
  <c r="E133"/>
  <c r="B133"/>
  <c r="E132"/>
  <c r="F132" s="1"/>
  <c r="B132"/>
  <c r="E131"/>
  <c r="F131" s="1"/>
  <c r="B131"/>
  <c r="E130"/>
  <c r="F130" s="1"/>
  <c r="B130"/>
  <c r="F129"/>
  <c r="E129"/>
  <c r="B129"/>
  <c r="E128"/>
  <c r="F128" s="1"/>
  <c r="B128"/>
  <c r="F127"/>
  <c r="E127"/>
  <c r="B127"/>
  <c r="E126"/>
  <c r="F126" s="1"/>
  <c r="B126"/>
  <c r="F125"/>
  <c r="E125"/>
  <c r="B125"/>
  <c r="E124"/>
  <c r="F124" s="1"/>
  <c r="B124"/>
  <c r="E123"/>
  <c r="F123" s="1"/>
  <c r="B123"/>
  <c r="E122"/>
  <c r="F122" s="1"/>
  <c r="B122"/>
  <c r="F121"/>
  <c r="E121"/>
  <c r="B121"/>
  <c r="E120"/>
  <c r="F120" s="1"/>
  <c r="B120"/>
  <c r="F119"/>
  <c r="E119"/>
  <c r="B119"/>
  <c r="E118"/>
  <c r="F118" s="1"/>
  <c r="B118"/>
  <c r="F117"/>
  <c r="E117"/>
  <c r="B117"/>
  <c r="E116"/>
  <c r="F116" s="1"/>
  <c r="B116"/>
  <c r="E115"/>
  <c r="F115" s="1"/>
  <c r="B115"/>
  <c r="E114"/>
  <c r="F114" s="1"/>
  <c r="B114"/>
  <c r="F113"/>
  <c r="E113"/>
  <c r="B113"/>
  <c r="E112"/>
  <c r="F112" s="1"/>
  <c r="B112"/>
  <c r="F111"/>
  <c r="E111"/>
  <c r="B111"/>
  <c r="E110"/>
  <c r="F110" s="1"/>
  <c r="B110"/>
  <c r="F109"/>
  <c r="E109"/>
  <c r="B109"/>
  <c r="E108"/>
  <c r="F108" s="1"/>
  <c r="B108"/>
  <c r="E107"/>
  <c r="F107" s="1"/>
  <c r="B107"/>
  <c r="E106"/>
  <c r="F106" s="1"/>
  <c r="B106"/>
  <c r="F105"/>
  <c r="E105"/>
  <c r="B105"/>
  <c r="E104"/>
  <c r="F104" s="1"/>
  <c r="B104"/>
  <c r="F103"/>
  <c r="E103"/>
  <c r="B103"/>
  <c r="D98"/>
  <c r="R152" s="1"/>
  <c r="C98"/>
  <c r="Q152" s="1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B41"/>
  <c r="E41" s="1"/>
  <c r="O40"/>
  <c r="E40"/>
  <c r="B40"/>
  <c r="B39"/>
  <c r="B42" s="1"/>
  <c r="C34"/>
  <c r="B34"/>
  <c r="C33"/>
  <c r="B33"/>
  <c r="D33" s="1"/>
  <c r="E33" s="1"/>
  <c r="B32"/>
  <c r="C27"/>
  <c r="B27"/>
  <c r="D26"/>
  <c r="E26" s="1"/>
  <c r="R25"/>
  <c r="Q25"/>
  <c r="P25"/>
  <c r="E25"/>
  <c r="D25"/>
  <c r="E24"/>
  <c r="D24"/>
  <c r="B20"/>
  <c r="E19"/>
  <c r="D19"/>
  <c r="D18"/>
  <c r="E18" s="1"/>
  <c r="C17"/>
  <c r="C20" s="1"/>
  <c r="F1205" l="1"/>
  <c r="B35"/>
  <c r="D34"/>
  <c r="E34" s="1"/>
  <c r="E437"/>
  <c r="E546"/>
  <c r="E550"/>
  <c r="E554"/>
  <c r="E558"/>
  <c r="E562"/>
  <c r="C625"/>
  <c r="G577"/>
  <c r="G585"/>
  <c r="G593"/>
  <c r="G601"/>
  <c r="G609"/>
  <c r="G617"/>
  <c r="C687"/>
  <c r="D875"/>
  <c r="E867"/>
  <c r="E871"/>
  <c r="C942"/>
  <c r="A947" s="1"/>
  <c r="G895"/>
  <c r="G903"/>
  <c r="G911"/>
  <c r="G919"/>
  <c r="G927"/>
  <c r="G934"/>
  <c r="G1280"/>
  <c r="G1309"/>
  <c r="D27"/>
  <c r="E27" s="1"/>
  <c r="E154"/>
  <c r="F154" s="1"/>
  <c r="D324"/>
  <c r="E324" s="1"/>
  <c r="F324" s="1"/>
  <c r="D563"/>
  <c r="E516"/>
  <c r="E520"/>
  <c r="E524"/>
  <c r="E528"/>
  <c r="E532"/>
  <c r="E536"/>
  <c r="E540"/>
  <c r="E544"/>
  <c r="E547"/>
  <c r="E551"/>
  <c r="E555"/>
  <c r="E559"/>
  <c r="G578"/>
  <c r="G586"/>
  <c r="G594"/>
  <c r="G602"/>
  <c r="G610"/>
  <c r="G618"/>
  <c r="E818"/>
  <c r="C875"/>
  <c r="E825"/>
  <c r="E829"/>
  <c r="E833"/>
  <c r="E837"/>
  <c r="E841"/>
  <c r="E845"/>
  <c r="E849"/>
  <c r="E853"/>
  <c r="E857"/>
  <c r="E861"/>
  <c r="E865"/>
  <c r="E868"/>
  <c r="E872"/>
  <c r="G896"/>
  <c r="G904"/>
  <c r="G912"/>
  <c r="G920"/>
  <c r="G928"/>
  <c r="G935"/>
  <c r="G1010"/>
  <c r="G1018"/>
  <c r="G1026"/>
  <c r="G1034"/>
  <c r="G1042"/>
  <c r="G1050"/>
  <c r="G1058"/>
  <c r="S152"/>
  <c r="E513"/>
  <c r="E517"/>
  <c r="E521"/>
  <c r="E525"/>
  <c r="E529"/>
  <c r="E533"/>
  <c r="E537"/>
  <c r="E541"/>
  <c r="E826"/>
  <c r="E830"/>
  <c r="E834"/>
  <c r="E838"/>
  <c r="E842"/>
  <c r="E846"/>
  <c r="E850"/>
  <c r="E854"/>
  <c r="E858"/>
  <c r="E862"/>
  <c r="G898"/>
  <c r="G906"/>
  <c r="G914"/>
  <c r="G922"/>
  <c r="G929"/>
  <c r="G1056"/>
  <c r="E98"/>
  <c r="F98" s="1"/>
  <c r="G210"/>
  <c r="D381"/>
  <c r="E381" s="1"/>
  <c r="F381" s="1"/>
  <c r="F742"/>
  <c r="C1005"/>
  <c r="E1005" s="1"/>
  <c r="D1174" s="1"/>
  <c r="E1174" s="1"/>
  <c r="E1196"/>
  <c r="F1196" s="1"/>
  <c r="A567"/>
  <c r="F567" s="1"/>
  <c r="A630"/>
  <c r="E630" s="1"/>
  <c r="D17"/>
  <c r="C32"/>
  <c r="O98"/>
  <c r="P210"/>
  <c r="R210" s="1"/>
  <c r="E273"/>
  <c r="F273" s="1"/>
  <c r="B630"/>
  <c r="E567"/>
  <c r="E210"/>
  <c r="F210" s="1"/>
  <c r="E267"/>
  <c r="F267" s="1"/>
  <c r="E687"/>
  <c r="C1174" s="1"/>
  <c r="D1116"/>
  <c r="G1116" s="1"/>
  <c r="H1116" s="1"/>
  <c r="G1065"/>
  <c r="H1065" s="1"/>
  <c r="D1205"/>
  <c r="G1205" s="1"/>
  <c r="G1202"/>
  <c r="F574"/>
  <c r="E824"/>
  <c r="A885"/>
  <c r="F885" s="1"/>
  <c r="F942"/>
  <c r="E947"/>
  <c r="E1124"/>
  <c r="E1125"/>
  <c r="E1128"/>
  <c r="E1129"/>
  <c r="E1132"/>
  <c r="E1133"/>
  <c r="E1136"/>
  <c r="E1137"/>
  <c r="E1140"/>
  <c r="E1141"/>
  <c r="E1144"/>
  <c r="E1145"/>
  <c r="E1148"/>
  <c r="E1149"/>
  <c r="E1152"/>
  <c r="E1153"/>
  <c r="E1156"/>
  <c r="E1157"/>
  <c r="E1160"/>
  <c r="E1161"/>
  <c r="E1164"/>
  <c r="E1165"/>
  <c r="E1168"/>
  <c r="E1169"/>
  <c r="E1172"/>
  <c r="E1173"/>
  <c r="B1262"/>
  <c r="F1262" s="1"/>
  <c r="G1256"/>
  <c r="E1287"/>
  <c r="C1287"/>
  <c r="B1293" s="1"/>
  <c r="F1293" s="1"/>
  <c r="E512"/>
  <c r="E563" s="1"/>
  <c r="D942"/>
  <c r="G891"/>
  <c r="E1126"/>
  <c r="E1127"/>
  <c r="E1130"/>
  <c r="E1131"/>
  <c r="E1134"/>
  <c r="E1135"/>
  <c r="E1138"/>
  <c r="E1139"/>
  <c r="E1142"/>
  <c r="E1143"/>
  <c r="E1146"/>
  <c r="E1147"/>
  <c r="E1150"/>
  <c r="E1151"/>
  <c r="E1154"/>
  <c r="E1155"/>
  <c r="E1158"/>
  <c r="E1159"/>
  <c r="E1162"/>
  <c r="E1163"/>
  <c r="E1166"/>
  <c r="E1167"/>
  <c r="E1170"/>
  <c r="E1171"/>
  <c r="G1011"/>
  <c r="G1013"/>
  <c r="G1015"/>
  <c r="G1017"/>
  <c r="G1019"/>
  <c r="G1021"/>
  <c r="G1023"/>
  <c r="G1025"/>
  <c r="G1027"/>
  <c r="G1029"/>
  <c r="G1031"/>
  <c r="G1033"/>
  <c r="G1035"/>
  <c r="G1037"/>
  <c r="G1039"/>
  <c r="G1041"/>
  <c r="G1043"/>
  <c r="G1045"/>
  <c r="G1047"/>
  <c r="G1049"/>
  <c r="G1051"/>
  <c r="G1053"/>
  <c r="G1055"/>
  <c r="G1057"/>
  <c r="G1059"/>
  <c r="F1061"/>
  <c r="G1061" s="1"/>
  <c r="I1116"/>
  <c r="F1202"/>
  <c r="F1225"/>
  <c r="B1256"/>
  <c r="A1262" s="1"/>
  <c r="E1262" s="1"/>
  <c r="F1116"/>
  <c r="B1287"/>
  <c r="A1293" s="1"/>
  <c r="F1309"/>
  <c r="E875" l="1"/>
  <c r="C630"/>
  <c r="B947"/>
  <c r="C947" s="1"/>
  <c r="I942"/>
  <c r="G942"/>
  <c r="I876"/>
  <c r="D32"/>
  <c r="C39"/>
  <c r="C35"/>
  <c r="G1287"/>
  <c r="C1300"/>
  <c r="E1293"/>
  <c r="F625"/>
  <c r="G574"/>
  <c r="E17"/>
  <c r="D20"/>
  <c r="E20" s="1"/>
  <c r="F1287"/>
  <c r="F1256"/>
  <c r="E885"/>
  <c r="I625" l="1"/>
  <c r="G625"/>
  <c r="D35"/>
  <c r="E35" s="1"/>
  <c r="E32"/>
  <c r="E39"/>
  <c r="C42"/>
  <c r="E42" s="1"/>
</calcChain>
</file>

<file path=xl/sharedStrings.xml><?xml version="1.0" encoding="utf-8"?>
<sst xmlns="http://schemas.openxmlformats.org/spreadsheetml/2006/main" count="472" uniqueCount="289">
  <si>
    <t>Government of India</t>
  </si>
  <si>
    <t>National Programme of Mid-Day Meal in Schools</t>
  </si>
  <si>
    <t>Annual Work Plan &amp; Budget  (AWP&amp;B) 2019-20</t>
  </si>
  <si>
    <t xml:space="preserve">State :Madhya Pradesh </t>
  </si>
  <si>
    <t>Part-D: ANALYSIS SHEET</t>
  </si>
  <si>
    <t>Section-A : REVIEW OF IMPLEMENTATION OF MDM SCHEME DURING 2018-19 (1.4.18 to 31.03.19)</t>
  </si>
  <si>
    <t>1. Calculation of Bench mark for utilisation.</t>
  </si>
  <si>
    <t>1.1) No. of children</t>
  </si>
  <si>
    <t>Stage</t>
  </si>
  <si>
    <t>MDM PAB Approval for 2018-19</t>
  </si>
  <si>
    <t>Availed MDM during 1.4.18 to 31.03.19  as per AWP&amp;B 2019-20 (AT-5&amp;5A)</t>
  </si>
  <si>
    <t>Diff</t>
  </si>
  <si>
    <t>Diff in %</t>
  </si>
  <si>
    <t>4=(3-2)</t>
  </si>
  <si>
    <t>5=(4/2)*100</t>
  </si>
  <si>
    <t>Primary</t>
  </si>
  <si>
    <t>Up Primary</t>
  </si>
  <si>
    <t>NCLP</t>
  </si>
  <si>
    <t>Total</t>
  </si>
  <si>
    <t>1.2) No. of School working days</t>
  </si>
  <si>
    <t xml:space="preserve">PY </t>
  </si>
  <si>
    <t>UP.PY</t>
  </si>
  <si>
    <r>
      <t xml:space="preserve">PY &amp; UP.PY </t>
    </r>
    <r>
      <rPr>
        <sz val="8"/>
        <color indexed="8"/>
        <rFont val="Cambria"/>
        <family val="1"/>
      </rPr>
      <t>(Average)</t>
    </r>
  </si>
  <si>
    <t>1.3)  No. of Meals (PY &amp; UP.PY)</t>
  </si>
  <si>
    <t>i) Base period 01.04.18 to 31.03.19</t>
  </si>
  <si>
    <t xml:space="preserve">No. of Meals as per PAB approval </t>
  </si>
  <si>
    <t xml:space="preserve">No. of Meals claimed to have served by the State </t>
  </si>
  <si>
    <t>Diff.</t>
  </si>
  <si>
    <t>UP PY</t>
  </si>
  <si>
    <t>PY &amp; UP PY  (Total)</t>
  </si>
  <si>
    <r>
      <t xml:space="preserve">ii) Base period 01.04.18 to 31.03.19 (As per PAB aaproval =  </t>
    </r>
    <r>
      <rPr>
        <b/>
        <sz val="9"/>
        <color indexed="8"/>
        <rFont val="Cambria"/>
        <family val="1"/>
      </rPr>
      <t>220 days: Py &amp; U Py days)  and 312 for NCLP</t>
    </r>
  </si>
  <si>
    <t>No. of Meals as per PAB approval (01.04.17 to 31.3.18)</t>
  </si>
  <si>
    <t>No. of Meals served by State during the period 01.04.17 to 31.03.18</t>
  </si>
  <si>
    <t>% as per State's claim</t>
  </si>
  <si>
    <t>PY</t>
  </si>
  <si>
    <t>U PY</t>
  </si>
  <si>
    <t>PY &amp; UP PY</t>
  </si>
  <si>
    <t xml:space="preserve">2. COVERAGE </t>
  </si>
  <si>
    <r>
      <t xml:space="preserve">2.1  Institutions- (Primary) </t>
    </r>
    <r>
      <rPr>
        <sz val="10"/>
        <color indexed="8"/>
        <rFont val="Cambria"/>
        <family val="1"/>
      </rPr>
      <t>(Source data : Table AT-3 of AWP&amp;B 2019-20)</t>
    </r>
  </si>
  <si>
    <t>Sl. No.</t>
  </si>
  <si>
    <t>Districts</t>
  </si>
  <si>
    <t>Existing no of Institutions  2018-19</t>
  </si>
  <si>
    <t>No. of Institutions  serving MDM</t>
  </si>
  <si>
    <t xml:space="preserve">Non Coverage </t>
  </si>
  <si>
    <t>% NC</t>
  </si>
  <si>
    <t>5=3-4</t>
  </si>
  <si>
    <t>Agar Malwa</t>
  </si>
  <si>
    <t>Anooppur</t>
  </si>
  <si>
    <t>Alirajpur</t>
  </si>
  <si>
    <t>Ashoknagar</t>
  </si>
  <si>
    <t>Badwani</t>
  </si>
  <si>
    <t>Balaghat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</si>
  <si>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</si>
  <si>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</si>
  <si>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</si>
  <si>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</si>
  <si>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</si>
  <si>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</si>
  <si>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</si>
  <si>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</si>
  <si>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</si>
  <si>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</si>
  <si>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</si>
  <si>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</si>
  <si>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</si>
  <si>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</si>
  <si>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</si>
  <si>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</si>
  <si>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</si>
  <si>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</si>
  <si>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</si>
  <si>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Khandwa</t>
  </si>
  <si>
    <t>Khargone</t>
  </si>
  <si>
    <t>Mandla</t>
  </si>
  <si>
    <t>Mandsaur</t>
  </si>
  <si>
    <t>Morena</t>
  </si>
  <si>
    <t>Narsinghpur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</si>
  <si>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</si>
  <si>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</si>
  <si>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</si>
  <si>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</si>
  <si>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</si>
  <si>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</si>
  <si>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</si>
  <si>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</si>
  <si>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</si>
  <si>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</si>
  <si>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</si>
  <si>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</si>
  <si>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</si>
  <si>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</si>
  <si>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</si>
  <si>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Singroli</t>
  </si>
  <si>
    <t>Tikamgarh</t>
  </si>
  <si>
    <t xml:space="preserve"> =</t>
  </si>
  <si>
    <t>Ujjain</t>
  </si>
  <si>
    <t>Umaria</t>
  </si>
  <si>
    <t>Vidisha</t>
  </si>
  <si>
    <t>Ttoal</t>
  </si>
  <si>
    <r>
      <t xml:space="preserve">2.2  Institutions- (Upper Primary) </t>
    </r>
    <r>
      <rPr>
        <sz val="10"/>
        <color indexed="8"/>
        <rFont val="Cambria"/>
        <family val="1"/>
      </rPr>
      <t>(Source data : Table AT-3A &amp;3B of AWP&amp;B 2019-20)</t>
    </r>
  </si>
  <si>
    <t>=</t>
  </si>
  <si>
    <r>
      <t xml:space="preserve">2.3 Coverage  of children vs enrolment  ( Primary) </t>
    </r>
    <r>
      <rPr>
        <sz val="10"/>
        <color indexed="8"/>
        <rFont val="Cambria"/>
        <family val="1"/>
      </rPr>
      <t>(Source data : Table AT-5  of AWP&amp;B 2019-20)</t>
    </r>
  </si>
  <si>
    <t xml:space="preserve">Primary Enrolment 
</t>
  </si>
  <si>
    <t>Average number of children availed MDM</t>
  </si>
  <si>
    <t>% Diff(NC)</t>
  </si>
  <si>
    <t>Coverage against enrolment</t>
  </si>
  <si>
    <t>No. of children as per PAB Approval for 2012-13</t>
  </si>
  <si>
    <t>5=4-5</t>
  </si>
  <si>
    <r>
      <t xml:space="preserve">2.3.1 Coverage  of children vs enrolment  ( Upper Primary) </t>
    </r>
    <r>
      <rPr>
        <sz val="10"/>
        <color indexed="8"/>
        <rFont val="Cambria"/>
        <family val="1"/>
      </rPr>
      <t>(Source data : Table AT-5-A of AWP&amp;B 2019-20)</t>
    </r>
  </si>
  <si>
    <t xml:space="preserve">Upper primary  Enrolment 
</t>
  </si>
  <si>
    <t>5=4-3</t>
  </si>
  <si>
    <r>
      <t xml:space="preserve">2.4 Coverage of Children vs PAB Approval ( Primary) </t>
    </r>
    <r>
      <rPr>
        <sz val="10"/>
        <color indexed="8"/>
        <rFont val="Cambria"/>
        <family val="1"/>
      </rPr>
      <t>(Source data : Table AT-5  of AWP&amp;B 2019-20)</t>
    </r>
  </si>
  <si>
    <t>No. of children as per PAB Approval for 2018-19</t>
  </si>
  <si>
    <r>
      <t xml:space="preserve">2.4.1 Coverage of Children vs PAB Approval( Upper Primary) </t>
    </r>
    <r>
      <rPr>
        <sz val="10"/>
        <color indexed="8"/>
        <rFont val="Cambria"/>
        <family val="1"/>
      </rPr>
      <t>(Source data : Table AT-5-A of AWP&amp;B 2019-20)</t>
    </r>
  </si>
  <si>
    <r>
      <t xml:space="preserve">2.5 Number of meal to be served and  actual  number of meal served during 2018-19 </t>
    </r>
    <r>
      <rPr>
        <sz val="9"/>
        <color indexed="8"/>
        <rFont val="Cambria"/>
        <family val="1"/>
      </rPr>
      <t xml:space="preserve">(Source data: Table AT-5 &amp; </t>
    </r>
    <r>
      <rPr>
        <sz val="10"/>
        <color indexed="8"/>
        <rFont val="Cambria"/>
        <family val="1"/>
      </rPr>
      <t>5A of AWP&amp;B 2019-20)</t>
    </r>
  </si>
  <si>
    <t>Sr. No.</t>
  </si>
  <si>
    <t>District</t>
  </si>
  <si>
    <t>No of meals to be served during 1.04.2018 to 31.03.2019</t>
  </si>
  <si>
    <t>No of meal served as on 31.03.19</t>
  </si>
  <si>
    <t>Effective Rate of Meals Served</t>
  </si>
  <si>
    <t xml:space="preserve">Total </t>
  </si>
  <si>
    <r>
      <t xml:space="preserve">3. </t>
    </r>
    <r>
      <rPr>
        <b/>
        <u/>
        <sz val="10"/>
        <color indexed="8"/>
        <rFont val="Cambria"/>
        <family val="1"/>
      </rPr>
      <t>ANALYSIS ON FOODGRAINS</t>
    </r>
    <r>
      <rPr>
        <b/>
        <sz val="10"/>
        <color indexed="8"/>
        <rFont val="Cambria"/>
        <family val="1"/>
      </rPr>
      <t xml:space="preserve"> (PRIMARY + UPPER PRIMARY)</t>
    </r>
  </si>
  <si>
    <t>3.1)  Reconciliation of Foodgrains OB, Allocation &amp; Lifting</t>
  </si>
  <si>
    <t>As per GoI record</t>
  </si>
  <si>
    <t xml:space="preserve">As per State's AWP&amp;B </t>
  </si>
  <si>
    <t>% Diff</t>
  </si>
  <si>
    <t>5(4-3)</t>
  </si>
  <si>
    <t>Opening Stock as on 1.4.2018</t>
  </si>
  <si>
    <t>Allocation for 2018-19</t>
  </si>
  <si>
    <t>Lifting* as on 31.03.2019</t>
  </si>
  <si>
    <t>*: Lifting as per FCI Bills for GoI</t>
  </si>
  <si>
    <t>3.2) ANALYSIS ON OPENING STOCK AND UNSPENT STOCK OF FOODGRAINS</t>
  </si>
  <si>
    <r>
      <t xml:space="preserve"> 3.2.1) District-wise opening balance as on 1.4.2018 </t>
    </r>
    <r>
      <rPr>
        <b/>
        <i/>
        <sz val="10"/>
        <color indexed="8"/>
        <rFont val="Cambria"/>
        <family val="1"/>
      </rPr>
      <t>(Source data: Table AT-6 &amp; 6A of AWP&amp;B 2019-20)</t>
    </r>
  </si>
  <si>
    <r>
      <t>(i</t>
    </r>
    <r>
      <rPr>
        <i/>
        <sz val="10"/>
        <color indexed="8"/>
        <rFont val="Cambria"/>
        <family val="1"/>
      </rPr>
      <t>n MTs)</t>
    </r>
  </si>
  <si>
    <t>S.No.</t>
  </si>
  <si>
    <t>Name of District</t>
  </si>
  <si>
    <t xml:space="preserve">Opening Stock as on 1.4.2018                           </t>
  </si>
  <si>
    <t>% of OS on allocation 2018-19</t>
  </si>
  <si>
    <t xml:space="preserve"> </t>
  </si>
  <si>
    <r>
      <t xml:space="preserve"> 3.2.2) District-wise unspent balance as on 31.03.2019 </t>
    </r>
    <r>
      <rPr>
        <i/>
        <sz val="10"/>
        <color indexed="8"/>
        <rFont val="Cambria"/>
        <family val="1"/>
      </rPr>
      <t>(Source data: Table AT-6 &amp; 6A of AWP&amp;B 2019-20)</t>
    </r>
  </si>
  <si>
    <t>Unspent Balance as on 31.03.2019</t>
  </si>
  <si>
    <t>% of UB on allocation 2018-19</t>
  </si>
  <si>
    <t>-</t>
  </si>
  <si>
    <t>3.3)  Foodgrains  Allocation &amp; Lifting</t>
  </si>
  <si>
    <t>(in MTs)</t>
  </si>
  <si>
    <t>Allocation</t>
  </si>
  <si>
    <t>Opening Balance as on 01.04.2018</t>
  </si>
  <si>
    <t>Lifting upto 31.03.19</t>
  </si>
  <si>
    <t>Total Availibility</t>
  </si>
  <si>
    <t>% Availibility</t>
  </si>
  <si>
    <t>Bench mark (85%)</t>
  </si>
  <si>
    <t>Source: Table AT-6 &amp; 6A of AWP&amp;B 2019-20</t>
  </si>
  <si>
    <r>
      <t xml:space="preserve">3.4) District-wise Foodgrains availability  as on 31.03.19 </t>
    </r>
    <r>
      <rPr>
        <b/>
        <i/>
        <sz val="10"/>
        <color indexed="8"/>
        <rFont val="Cambria"/>
        <family val="1"/>
      </rPr>
      <t>(Source data: Table AT-6 &amp; 6A of AWP&amp;B 2019-20)</t>
    </r>
  </si>
  <si>
    <t>Allocated</t>
  </si>
  <si>
    <t>OB as on 1.4.2018</t>
  </si>
  <si>
    <t>Lifted from FCI</t>
  </si>
  <si>
    <t>6=4+5</t>
  </si>
  <si>
    <t>7=6/3</t>
  </si>
  <si>
    <t>3.5)  Foodgrains Allocation, Lifting (availibility) &amp; Utilisation</t>
  </si>
  <si>
    <t>T. Availibility</t>
  </si>
  <si>
    <t>% T. Availibility</t>
  </si>
  <si>
    <t>Utilisation</t>
  </si>
  <si>
    <t>% Utilisation</t>
  </si>
  <si>
    <r>
      <t xml:space="preserve">3.6)  District-wise Utilisation of foodgrains </t>
    </r>
    <r>
      <rPr>
        <b/>
        <i/>
        <sz val="10"/>
        <color indexed="8"/>
        <rFont val="Cambria"/>
        <family val="1"/>
      </rPr>
      <t>(Source data: Table AT-6 &amp; 6A of AWP&amp;B 2019-20)</t>
    </r>
  </si>
  <si>
    <t>3.7)  Payment of foodgrains to FCI</t>
  </si>
  <si>
    <t xml:space="preserve">Amount (Rs in Lakhs)  </t>
  </si>
  <si>
    <t>Central Assistance Made Available by GOI</t>
  </si>
  <si>
    <t>Bills raised by FCI/NAN</t>
  </si>
  <si>
    <t xml:space="preserve">Payment to FCI/NAN by State/UT </t>
  </si>
  <si>
    <t>Pending Bills</t>
  </si>
  <si>
    <t>Unspent balance</t>
  </si>
  <si>
    <t>% Bill Paid</t>
  </si>
  <si>
    <t>4. ANALYSIS ON COOKING COST (PRIMARY + UPPER PRIMARY)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</si>
  <si>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</si>
  <si>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</si>
  <si>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</si>
  <si>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</si>
  <si>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</si>
  <si>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>4.2) ANALYSIS ON OPENING BALANACE AND CLOSING BALANACE</t>
  </si>
  <si>
    <r>
      <t xml:space="preserve"> 4.3) District-wise opening balance as on 1.4.2018 </t>
    </r>
    <r>
      <rPr>
        <b/>
        <i/>
        <sz val="10"/>
        <color indexed="8"/>
        <rFont val="Cambria"/>
        <family val="1"/>
      </rPr>
      <t>(Source data: Table AT-7 &amp; 7A of AWP&amp;B 2019-20)</t>
    </r>
  </si>
  <si>
    <t>(Rs. In lakhs)</t>
  </si>
  <si>
    <t xml:space="preserve">Opening Balance as on 1.4.2018                              </t>
  </si>
  <si>
    <t>% of OB on allocation 2018-19</t>
  </si>
  <si>
    <r>
      <t xml:space="preserve"> 4.3.2) District-wise unspent  balance as on 31.03.2019 </t>
    </r>
    <r>
      <rPr>
        <b/>
        <i/>
        <sz val="10"/>
        <color indexed="8"/>
        <rFont val="Cambria"/>
        <family val="1"/>
      </rPr>
      <t>(Source data: Table AT-7 &amp; 7A of AWP&amp;B 2019-20)</t>
    </r>
  </si>
  <si>
    <t xml:space="preserve">Unspent Balance as on 31.03.2019                           </t>
  </si>
  <si>
    <t>4.4) Cooking cost allocation and disbursed to Dists</t>
  </si>
  <si>
    <t>Availibility</t>
  </si>
  <si>
    <t>Bench mark</t>
  </si>
  <si>
    <t>OB as on 1.4.18</t>
  </si>
  <si>
    <t>Disbursed to Dist</t>
  </si>
  <si>
    <r>
      <t>4.5)  District-wise Cooking Cost availability</t>
    </r>
    <r>
      <rPr>
        <b/>
        <i/>
        <sz val="10"/>
        <color indexed="8"/>
        <rFont val="Cambria"/>
        <family val="1"/>
      </rPr>
      <t xml:space="preserve"> (Source data: Table AT-7 &amp; 7A of AWP&amp;B 2019-20)</t>
    </r>
  </si>
  <si>
    <t xml:space="preserve">Opening Balance as on 1.4.2018                       </t>
  </si>
  <si>
    <t xml:space="preserve">Cooking assistance received </t>
  </si>
  <si>
    <t>Total Availibility of cooking cost</t>
  </si>
  <si>
    <t>% Availibility of cooking cost</t>
  </si>
  <si>
    <t>4.6) Cooking Cost Utilisation</t>
  </si>
  <si>
    <t>Disbursed</t>
  </si>
  <si>
    <t>% Disbursed</t>
  </si>
  <si>
    <r>
      <t xml:space="preserve">4.7)  District-wise Utilisation of Cooking cost </t>
    </r>
    <r>
      <rPr>
        <b/>
        <i/>
        <sz val="10"/>
        <color indexed="8"/>
        <rFont val="Cambria"/>
        <family val="1"/>
      </rPr>
      <t>(Source data: Table AT-7 &amp; 7A of AWP&amp;B 2019-20)</t>
    </r>
  </si>
  <si>
    <t>Utilisation of Cooking assistance</t>
  </si>
  <si>
    <t xml:space="preserve">% Utilisation                    </t>
  </si>
  <si>
    <t>5) ANALYSIS ON HONORARIUM TO COOKS-CUM-HELPERS</t>
  </si>
  <si>
    <t>5.1)  District-wise Honorarium to cook-cum-Helpers</t>
  </si>
  <si>
    <t>*(Refer table AT- 8 and AT-8A, AWP&amp;B, 2019-20)</t>
  </si>
  <si>
    <t xml:space="preserve">Allocation for 2018-19                                      </t>
  </si>
  <si>
    <t xml:space="preserve">Opening Balance as on 1.4.2018                                      </t>
  </si>
  <si>
    <t>Honorarium received</t>
  </si>
  <si>
    <t xml:space="preserve">Total Availibility of Honorarium </t>
  </si>
  <si>
    <t>% Availibility of Honorarium</t>
  </si>
  <si>
    <t>5.2)  District-wise Utilisation of Honorarium to Cooks-cum-Helpers</t>
  </si>
  <si>
    <t xml:space="preserve">Allocation </t>
  </si>
  <si>
    <t>Total Availibility of Honorarium</t>
  </si>
  <si>
    <t>Utilisation of Honorarium</t>
  </si>
  <si>
    <t xml:space="preserve">Unspent Balance as on 31.03.2019                             </t>
  </si>
  <si>
    <t>6. Reconciliation of Utilisation and Performance during 2018-19 [PRIMARY+ UPPER PRIMARY]</t>
  </si>
  <si>
    <r>
      <t xml:space="preserve">6.1 Mismatch between Utilisation of Foodgrains and Cooking Cost  </t>
    </r>
    <r>
      <rPr>
        <b/>
        <i/>
        <sz val="10"/>
        <color indexed="8"/>
        <rFont val="Cambria"/>
        <family val="1"/>
      </rPr>
      <t>(Source data: para 3.7 and 4.7 above)</t>
    </r>
  </si>
  <si>
    <t>% utilisation of foodgrains</t>
  </si>
  <si>
    <t>% utilisation of Cooking cost</t>
  </si>
  <si>
    <t>Mis-match in % points</t>
  </si>
  <si>
    <t>7. ANALYSIS ON MANAGEMENT, MONITORING &amp; EVALUATION (MME)</t>
  </si>
  <si>
    <t>7.1)  Reconciliation of MME OB, Allocation &amp; Releasing [PY + U PY]</t>
  </si>
  <si>
    <t>Opening Balance as on 1.4.2018</t>
  </si>
  <si>
    <t>Releasing during 2018-19</t>
  </si>
  <si>
    <t xml:space="preserve">Total Availibility </t>
  </si>
  <si>
    <r>
      <t xml:space="preserve">7.2) Utilisation of MME during 2018-19  </t>
    </r>
    <r>
      <rPr>
        <b/>
        <i/>
        <sz val="10"/>
        <color indexed="8"/>
        <rFont val="Cambria"/>
        <family val="1"/>
      </rPr>
      <t>(Source data: Table AT-9 of AWP&amp;B 2019-20)</t>
    </r>
  </si>
  <si>
    <t>Activity</t>
  </si>
  <si>
    <t>Expenditure</t>
  </si>
  <si>
    <t>Exp as % of allocation</t>
  </si>
  <si>
    <t>Unspent Balance</t>
  </si>
  <si>
    <t>School Level Expenses</t>
  </si>
  <si>
    <t>Management, Supervision, Training &amp; Internal Monitoring</t>
  </si>
  <si>
    <t>External Monitoring &amp; Evaluation</t>
  </si>
  <si>
    <t>8. ANALYSIS ON CENTRAL ASSISTANCE TOWARDS TRANSPORT ASSISTANCE</t>
  </si>
  <si>
    <t>8.1)  Reconciliation of TA OB, Allocation &amp; Releasing [PY + U PY]</t>
  </si>
  <si>
    <t>`</t>
  </si>
  <si>
    <r>
      <t xml:space="preserve">8.2) Utilisation of TA during 2018-19 </t>
    </r>
    <r>
      <rPr>
        <b/>
        <i/>
        <sz val="10"/>
        <color indexed="8"/>
        <rFont val="Cambria"/>
        <family val="1"/>
      </rPr>
      <t>(Source data: Table AT-8 of AWP&amp;B 2019-20)</t>
    </r>
  </si>
  <si>
    <t>Total availibility of funds</t>
  </si>
  <si>
    <t>Foodgrains Lifted (in MTs)</t>
  </si>
  <si>
    <t>Maximum fund permissibale</t>
  </si>
  <si>
    <t>actual expenditure incurred by State</t>
  </si>
  <si>
    <t>6=(4-5)</t>
  </si>
  <si>
    <t>8= (2-5)</t>
  </si>
  <si>
    <t>9. INFRASTRUCTURE DEVELOPMENT DURING 2018-19 (Primary + Upper primary)</t>
  </si>
  <si>
    <t>Kitchen Sheds</t>
  </si>
  <si>
    <t>9.1) Releasing details</t>
  </si>
  <si>
    <t>Releases for Kitchen sheds by GoI</t>
  </si>
  <si>
    <t>Schools</t>
  </si>
  <si>
    <t>Installment</t>
  </si>
  <si>
    <t>Dated</t>
  </si>
  <si>
    <t>Units</t>
  </si>
  <si>
    <t>Amount              (in lakh)</t>
  </si>
  <si>
    <t>Pry+Upry</t>
  </si>
  <si>
    <t>2006-07</t>
  </si>
  <si>
    <t>2007-08</t>
  </si>
  <si>
    <t>2008-09</t>
  </si>
  <si>
    <t>12.12.2008</t>
  </si>
  <si>
    <t>2009-10</t>
  </si>
  <si>
    <t>2010-11</t>
  </si>
  <si>
    <t>2012-13</t>
  </si>
  <si>
    <t>2013-14</t>
  </si>
  <si>
    <t>2017-18</t>
  </si>
  <si>
    <t>Sub total</t>
  </si>
  <si>
    <t xml:space="preserve">9.2) Reconciliation of amount sanctioned </t>
  </si>
  <si>
    <t>Year</t>
  </si>
  <si>
    <t>GoI records</t>
  </si>
  <si>
    <t>State record</t>
  </si>
  <si>
    <t>Variation</t>
  </si>
  <si>
    <t>Phy</t>
  </si>
  <si>
    <t>Fin</t>
  </si>
  <si>
    <t>2006-18</t>
  </si>
  <si>
    <r>
      <t xml:space="preserve">9.3) Achievement ( under MDM Funds) </t>
    </r>
    <r>
      <rPr>
        <b/>
        <i/>
        <sz val="10"/>
        <color indexed="8"/>
        <rFont val="Cambria"/>
        <family val="1"/>
      </rPr>
      <t>(Source data: Table AT-11 of AWP&amp;B 2019-20)</t>
    </r>
  </si>
  <si>
    <t>Sactioned by GoI during 2006-07 to 2018-19</t>
  </si>
  <si>
    <t>Achievement (C)                                  upto 31.03.19</t>
  </si>
  <si>
    <t>Achievement as % of allocation</t>
  </si>
  <si>
    <t>Fin (in Lakh)</t>
  </si>
  <si>
    <t xml:space="preserve">Fin                            </t>
  </si>
  <si>
    <t xml:space="preserve"> Kitchen Devices</t>
  </si>
  <si>
    <t>9.4) Releasing details</t>
  </si>
  <si>
    <t xml:space="preserve">Releases for Kitchen devices by GoI </t>
  </si>
  <si>
    <t>2011-12</t>
  </si>
  <si>
    <t>2014-15</t>
  </si>
  <si>
    <t>New</t>
  </si>
  <si>
    <t>replacement</t>
  </si>
  <si>
    <t>rep</t>
  </si>
  <si>
    <t>2016-17</t>
  </si>
  <si>
    <t>new</t>
  </si>
  <si>
    <t xml:space="preserve">9.5) Reconciliation of amount sanctioned </t>
  </si>
  <si>
    <r>
      <t xml:space="preserve">9.6) Achievement ( under MDM Funds) </t>
    </r>
    <r>
      <rPr>
        <b/>
        <i/>
        <sz val="10"/>
        <color indexed="8"/>
        <rFont val="Cambria"/>
        <family val="1"/>
      </rPr>
      <t>(Source data: Table AT-12 of AWP&amp;B 2019-20)</t>
    </r>
  </si>
  <si>
    <t>Santioned during 2006-07 to 2018-19</t>
  </si>
</sst>
</file>

<file path=xl/styles.xml><?xml version="1.0" encoding="utf-8"?>
<styleSheet xmlns="http://schemas.openxmlformats.org/spreadsheetml/2006/main">
  <numFmts count="1">
    <numFmt numFmtId="164" formatCode="0.0%"/>
  </numFmts>
  <fonts count="43">
    <font>
      <sz val="10"/>
      <name val="Arial"/>
    </font>
    <font>
      <b/>
      <sz val="10"/>
      <color theme="1" tint="4.9989318521683403E-2"/>
      <name val="Cambria"/>
      <family val="1"/>
      <scheme val="major"/>
    </font>
    <font>
      <sz val="10"/>
      <name val="Cambria"/>
      <family val="1"/>
      <scheme val="major"/>
    </font>
    <font>
      <sz val="10"/>
      <color theme="1" tint="4.9989318521683403E-2"/>
      <name val="Cambria"/>
      <family val="1"/>
      <scheme val="major"/>
    </font>
    <font>
      <b/>
      <sz val="12"/>
      <color theme="1" tint="4.9989318521683403E-2"/>
      <name val="Cambria"/>
      <family val="1"/>
      <scheme val="major"/>
    </font>
    <font>
      <b/>
      <u/>
      <sz val="10"/>
      <color theme="1" tint="4.9989318521683403E-2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u/>
      <sz val="10"/>
      <color rgb="FFFF0000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sz val="8"/>
      <color indexed="8"/>
      <name val="Cambria"/>
      <family val="1"/>
    </font>
    <font>
      <b/>
      <sz val="9"/>
      <color theme="1" tint="4.9989318521683403E-2"/>
      <name val="Cambria"/>
      <family val="1"/>
      <scheme val="major"/>
    </font>
    <font>
      <b/>
      <sz val="9"/>
      <color indexed="8"/>
      <name val="Cambria"/>
      <family val="1"/>
    </font>
    <font>
      <b/>
      <sz val="10"/>
      <name val="Bookman Old Style"/>
      <family val="1"/>
    </font>
    <font>
      <sz val="10"/>
      <color indexed="8"/>
      <name val="Cambria"/>
      <family val="1"/>
    </font>
    <font>
      <sz val="10"/>
      <color theme="1" tint="4.9989318521683403E-2"/>
      <name val="Arial"/>
      <family val="2"/>
    </font>
    <font>
      <sz val="11"/>
      <color theme="1" tint="4.9989318521683403E-2"/>
      <name val="Times New Roman"/>
      <family val="1"/>
    </font>
    <font>
      <b/>
      <sz val="10"/>
      <color rgb="FFFF0000"/>
      <name val="Arial"/>
      <family val="2"/>
    </font>
    <font>
      <sz val="9"/>
      <color indexed="8"/>
      <name val="Cambria"/>
      <family val="1"/>
    </font>
    <font>
      <b/>
      <sz val="10"/>
      <color theme="1" tint="4.9989318521683403E-2"/>
      <name val="Arial"/>
      <family val="2"/>
    </font>
    <font>
      <b/>
      <u/>
      <sz val="10"/>
      <color indexed="8"/>
      <name val="Cambria"/>
      <family val="1"/>
    </font>
    <font>
      <b/>
      <sz val="10"/>
      <color indexed="8"/>
      <name val="Cambria"/>
      <family val="1"/>
    </font>
    <font>
      <b/>
      <i/>
      <sz val="10"/>
      <color theme="1" tint="4.9989318521683403E-2"/>
      <name val="Cambria"/>
      <family val="1"/>
      <scheme val="major"/>
    </font>
    <font>
      <i/>
      <sz val="10"/>
      <color rgb="FFFF0000"/>
      <name val="Cambria"/>
      <family val="1"/>
      <scheme val="major"/>
    </font>
    <font>
      <b/>
      <i/>
      <sz val="10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theme="1" tint="4.9989318521683403E-2"/>
      <name val="Times New Roman"/>
      <family val="1"/>
    </font>
    <font>
      <b/>
      <sz val="10"/>
      <color theme="1" tint="4.9989318521683403E-2"/>
      <name val="Bookman Old Style"/>
      <family val="1"/>
    </font>
    <font>
      <sz val="10"/>
      <color theme="1" tint="4.9989318521683403E-2"/>
      <name val="Bookman Old Style"/>
      <family val="1"/>
    </font>
    <font>
      <sz val="10"/>
      <color rgb="FFFF0000"/>
      <name val="Bookman Old Style"/>
      <family val="1"/>
    </font>
    <font>
      <sz val="10"/>
      <name val="Bookman Old Style"/>
      <family val="1"/>
    </font>
    <font>
      <sz val="10"/>
      <color indexed="10"/>
      <name val="Cambria"/>
      <family val="1"/>
      <scheme val="major"/>
    </font>
    <font>
      <i/>
      <sz val="10"/>
      <color theme="1" tint="4.9989318521683403E-2"/>
      <name val="Cambria"/>
      <family val="1"/>
      <scheme val="major"/>
    </font>
    <font>
      <b/>
      <u/>
      <sz val="10"/>
      <name val="Cambria"/>
      <family val="1"/>
      <scheme val="major"/>
    </font>
    <font>
      <i/>
      <sz val="10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name val="Cambria"/>
      <family val="1"/>
    </font>
    <font>
      <i/>
      <sz val="11"/>
      <name val="Arial"/>
      <family val="2"/>
    </font>
    <font>
      <b/>
      <i/>
      <sz val="10"/>
      <color rgb="FFFF0000"/>
      <name val="Cambria"/>
      <family val="1"/>
      <scheme val="major"/>
    </font>
    <font>
      <sz val="9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</cellStyleXfs>
  <cellXfs count="403">
    <xf numFmtId="0" fontId="0" fillId="0" borderId="0" xfId="0"/>
    <xf numFmtId="0" fontId="2" fillId="0" borderId="0" xfId="0" applyFont="1"/>
    <xf numFmtId="0" fontId="1" fillId="0" borderId="6" xfId="0" applyFont="1" applyBorder="1"/>
    <xf numFmtId="0" fontId="1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9" fillId="3" borderId="12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/>
    <xf numFmtId="9" fontId="9" fillId="0" borderId="12" xfId="1" applyFont="1" applyBorder="1" applyAlignment="1"/>
    <xf numFmtId="0" fontId="7" fillId="0" borderId="0" xfId="0" applyFont="1" applyAlignment="1"/>
    <xf numFmtId="0" fontId="2" fillId="0" borderId="0" xfId="0" applyFont="1" applyBorder="1"/>
    <xf numFmtId="1" fontId="2" fillId="0" borderId="12" xfId="0" applyNumberFormat="1" applyFont="1" applyBorder="1" applyAlignment="1">
      <alignment horizontal="right" vertical="center" wrapText="1"/>
    </xf>
    <xf numFmtId="1" fontId="8" fillId="0" borderId="0" xfId="0" applyNumberFormat="1" applyFont="1" applyAlignment="1"/>
    <xf numFmtId="0" fontId="2" fillId="3" borderId="12" xfId="0" applyFont="1" applyFill="1" applyBorder="1" applyAlignment="1">
      <alignment wrapText="1"/>
    </xf>
    <xf numFmtId="0" fontId="9" fillId="3" borderId="12" xfId="0" applyFont="1" applyFill="1" applyBorder="1"/>
    <xf numFmtId="1" fontId="9" fillId="3" borderId="12" xfId="0" applyNumberFormat="1" applyFont="1" applyFill="1" applyBorder="1"/>
    <xf numFmtId="9" fontId="9" fillId="3" borderId="12" xfId="1" applyFont="1" applyFill="1" applyBorder="1" applyAlignment="1"/>
    <xf numFmtId="0" fontId="7" fillId="0" borderId="0" xfId="0" applyFont="1"/>
    <xf numFmtId="1" fontId="9" fillId="0" borderId="0" xfId="0" applyNumberFormat="1" applyFont="1" applyBorder="1"/>
    <xf numFmtId="1" fontId="9" fillId="0" borderId="0" xfId="0" applyNumberFormat="1" applyFont="1" applyBorder="1" applyAlignment="1"/>
    <xf numFmtId="9" fontId="9" fillId="0" borderId="0" xfId="1" applyFont="1" applyBorder="1" applyAlignment="1"/>
    <xf numFmtId="0" fontId="12" fillId="0" borderId="0" xfId="0" applyFont="1" applyBorder="1" applyAlignment="1">
      <alignment horizontal="center" vertical="top" wrapText="1"/>
    </xf>
    <xf numFmtId="9" fontId="12" fillId="0" borderId="0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1" fontId="3" fillId="0" borderId="12" xfId="0" applyNumberFormat="1" applyFont="1" applyBorder="1"/>
    <xf numFmtId="1" fontId="3" fillId="0" borderId="12" xfId="0" applyNumberFormat="1" applyFont="1" applyBorder="1" applyAlignment="1"/>
    <xf numFmtId="9" fontId="1" fillId="0" borderId="12" xfId="1" applyFont="1" applyBorder="1" applyAlignment="1"/>
    <xf numFmtId="164" fontId="2" fillId="0" borderId="0" xfId="1" applyNumberFormat="1" applyFont="1"/>
    <xf numFmtId="0" fontId="3" fillId="3" borderId="12" xfId="0" applyFont="1" applyFill="1" applyBorder="1" applyAlignment="1">
      <alignment horizontal="left" wrapText="1"/>
    </xf>
    <xf numFmtId="1" fontId="1" fillId="3" borderId="12" xfId="0" applyNumberFormat="1" applyFont="1" applyFill="1" applyBorder="1"/>
    <xf numFmtId="1" fontId="1" fillId="3" borderId="12" xfId="0" applyNumberFormat="1" applyFont="1" applyFill="1" applyBorder="1" applyAlignment="1"/>
    <xf numFmtId="9" fontId="1" fillId="3" borderId="12" xfId="1" applyFont="1" applyFill="1" applyBorder="1" applyAlignment="1"/>
    <xf numFmtId="0" fontId="3" fillId="0" borderId="0" xfId="0" applyFont="1" applyBorder="1" applyAlignment="1">
      <alignment horizontal="left" wrapText="1"/>
    </xf>
    <xf numFmtId="1" fontId="1" fillId="0" borderId="0" xfId="0" applyNumberFormat="1" applyFont="1" applyBorder="1"/>
    <xf numFmtId="1" fontId="1" fillId="0" borderId="0" xfId="0" applyNumberFormat="1" applyFont="1" applyBorder="1" applyAlignment="1"/>
    <xf numFmtId="9" fontId="1" fillId="0" borderId="0" xfId="1" applyFont="1" applyBorder="1" applyAlignment="1"/>
    <xf numFmtId="9" fontId="3" fillId="0" borderId="0" xfId="1" applyFont="1" applyBorder="1" applyAlignment="1"/>
    <xf numFmtId="0" fontId="1" fillId="3" borderId="12" xfId="0" applyFont="1" applyFill="1" applyBorder="1" applyAlignment="1">
      <alignment horizontal="center" vertical="top" wrapText="1"/>
    </xf>
    <xf numFmtId="9" fontId="1" fillId="3" borderId="12" xfId="1" applyFont="1" applyFill="1" applyBorder="1" applyAlignment="1">
      <alignment horizontal="center" vertical="top"/>
    </xf>
    <xf numFmtId="0" fontId="3" fillId="0" borderId="12" xfId="0" applyFont="1" applyBorder="1" applyAlignment="1">
      <alignment wrapText="1"/>
    </xf>
    <xf numFmtId="9" fontId="1" fillId="0" borderId="12" xfId="1" applyNumberFormat="1" applyFont="1" applyBorder="1" applyAlignment="1"/>
    <xf numFmtId="1" fontId="3" fillId="0" borderId="0" xfId="0" applyNumberFormat="1" applyFont="1"/>
    <xf numFmtId="0" fontId="3" fillId="0" borderId="12" xfId="0" applyFont="1" applyBorder="1" applyAlignment="1"/>
    <xf numFmtId="1" fontId="1" fillId="0" borderId="12" xfId="0" applyNumberFormat="1" applyFont="1" applyBorder="1"/>
    <xf numFmtId="0" fontId="1" fillId="0" borderId="0" xfId="0" applyFont="1" applyBorder="1" applyAlignment="1">
      <alignment horizontal="left" wrapText="1"/>
    </xf>
    <xf numFmtId="0" fontId="1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1" fillId="0" borderId="12" xfId="1" applyFont="1" applyFill="1" applyBorder="1" applyAlignment="1">
      <alignment horizontal="center" vertical="center" wrapText="1"/>
    </xf>
    <xf numFmtId="1" fontId="2" fillId="0" borderId="0" xfId="0" applyNumberFormat="1" applyFont="1"/>
    <xf numFmtId="0" fontId="1" fillId="0" borderId="12" xfId="0" applyFont="1" applyBorder="1" applyAlignment="1">
      <alignment horizontal="center"/>
    </xf>
    <xf numFmtId="9" fontId="1" fillId="0" borderId="12" xfId="1" applyFont="1" applyFill="1" applyBorder="1" applyAlignment="1">
      <alignment horizontal="center"/>
    </xf>
    <xf numFmtId="9" fontId="3" fillId="0" borderId="0" xfId="1" applyFont="1"/>
    <xf numFmtId="0" fontId="3" fillId="0" borderId="0" xfId="0" applyFont="1" applyBorder="1" applyAlignment="1">
      <alignment horizontal="center"/>
    </xf>
    <xf numFmtId="9" fontId="1" fillId="0" borderId="0" xfId="1" applyFont="1" applyFill="1" applyBorder="1" applyAlignment="1"/>
    <xf numFmtId="9" fontId="1" fillId="3" borderId="12" xfId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3" fillId="0" borderId="12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18" fillId="4" borderId="12" xfId="2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/>
    </xf>
    <xf numFmtId="0" fontId="3" fillId="0" borderId="12" xfId="1" applyNumberFormat="1" applyFont="1" applyBorder="1"/>
    <xf numFmtId="9" fontId="3" fillId="0" borderId="12" xfId="1" applyFont="1" applyBorder="1"/>
    <xf numFmtId="0" fontId="3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9" fontId="1" fillId="3" borderId="12" xfId="1" applyFont="1" applyFill="1" applyBorder="1"/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9" fontId="6" fillId="0" borderId="0" xfId="1" applyFont="1" applyBorder="1"/>
    <xf numFmtId="9" fontId="7" fillId="0" borderId="0" xfId="1" applyFont="1"/>
    <xf numFmtId="0" fontId="18" fillId="0" borderId="12" xfId="0" applyFont="1" applyFill="1" applyBorder="1" applyAlignment="1">
      <alignment horizontal="left" vertical="top" wrapText="1"/>
    </xf>
    <xf numFmtId="9" fontId="2" fillId="0" borderId="0" xfId="1" applyFont="1"/>
    <xf numFmtId="0" fontId="3" fillId="3" borderId="12" xfId="0" applyFont="1" applyFill="1" applyBorder="1" applyAlignment="1">
      <alignment horizontal="center" wrapText="1"/>
    </xf>
    <xf numFmtId="0" fontId="1" fillId="3" borderId="12" xfId="1" applyNumberFormat="1" applyFont="1" applyFill="1" applyBorder="1"/>
    <xf numFmtId="0" fontId="7" fillId="0" borderId="0" xfId="0" applyFont="1" applyBorder="1" applyAlignment="1">
      <alignment horizontal="center"/>
    </xf>
    <xf numFmtId="9" fontId="1" fillId="3" borderId="9" xfId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left" vertical="top" wrapText="1"/>
    </xf>
    <xf numFmtId="0" fontId="19" fillId="0" borderId="12" xfId="3" applyFont="1" applyFill="1" applyBorder="1"/>
    <xf numFmtId="1" fontId="18" fillId="0" borderId="11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9" fontId="3" fillId="0" borderId="9" xfId="1" applyFont="1" applyBorder="1"/>
    <xf numFmtId="9" fontId="7" fillId="0" borderId="0" xfId="1" applyFont="1" applyBorder="1"/>
    <xf numFmtId="0" fontId="19" fillId="4" borderId="12" xfId="3" applyFont="1" applyFill="1" applyBorder="1"/>
    <xf numFmtId="1" fontId="18" fillId="0" borderId="11" xfId="0" applyNumberFormat="1" applyFont="1" applyFill="1" applyBorder="1" applyAlignment="1">
      <alignment horizontal="right" vertical="top" wrapText="1"/>
    </xf>
    <xf numFmtId="1" fontId="1" fillId="3" borderId="12" xfId="0" applyNumberFormat="1" applyFont="1" applyFill="1" applyBorder="1" applyAlignment="1">
      <alignment horizontal="right"/>
    </xf>
    <xf numFmtId="9" fontId="1" fillId="3" borderId="9" xfId="1" applyFont="1" applyFill="1" applyBorder="1"/>
    <xf numFmtId="1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19" fillId="0" borderId="12" xfId="3" applyNumberFormat="1" applyFont="1" applyFill="1" applyBorder="1"/>
    <xf numFmtId="1" fontId="18" fillId="0" borderId="12" xfId="0" applyNumberFormat="1" applyFont="1" applyFill="1" applyBorder="1" applyAlignment="1">
      <alignment horizontal="right" vertical="center" wrapText="1"/>
    </xf>
    <xf numFmtId="1" fontId="1" fillId="3" borderId="15" xfId="0" applyNumberFormat="1" applyFont="1" applyFill="1" applyBorder="1" applyAlignment="1">
      <alignment horizontal="right"/>
    </xf>
    <xf numFmtId="1" fontId="20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right" vertical="top" wrapText="1"/>
    </xf>
    <xf numFmtId="9" fontId="3" fillId="0" borderId="4" xfId="1" applyFont="1" applyBorder="1"/>
    <xf numFmtId="9" fontId="1" fillId="0" borderId="4" xfId="1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/>
    </xf>
    <xf numFmtId="9" fontId="7" fillId="0" borderId="4" xfId="1" applyFont="1" applyBorder="1"/>
    <xf numFmtId="9" fontId="6" fillId="0" borderId="4" xfId="1" applyFont="1" applyBorder="1"/>
    <xf numFmtId="0" fontId="1" fillId="3" borderId="1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9" fontId="3" fillId="0" borderId="12" xfId="1" applyFont="1" applyBorder="1" applyAlignment="1">
      <alignment horizontal="right"/>
    </xf>
    <xf numFmtId="2" fontId="3" fillId="0" borderId="0" xfId="0" applyNumberFormat="1" applyFont="1"/>
    <xf numFmtId="2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2" fillId="3" borderId="12" xfId="0" applyFont="1" applyFill="1" applyBorder="1" applyAlignment="1">
      <alignment horizontal="left" vertical="top" wrapText="1"/>
    </xf>
    <xf numFmtId="9" fontId="1" fillId="3" borderId="12" xfId="1" applyFont="1" applyFill="1" applyBorder="1" applyAlignment="1">
      <alignment horizontal="right"/>
    </xf>
    <xf numFmtId="0" fontId="1" fillId="0" borderId="0" xfId="0" applyFont="1" applyBorder="1"/>
    <xf numFmtId="1" fontId="1" fillId="0" borderId="0" xfId="0" applyNumberFormat="1" applyFont="1" applyBorder="1" applyAlignment="1">
      <alignment horizontal="right"/>
    </xf>
    <xf numFmtId="9" fontId="6" fillId="0" borderId="0" xfId="1" applyFont="1" applyBorder="1" applyAlignment="1">
      <alignment horizontal="right"/>
    </xf>
    <xf numFmtId="0" fontId="9" fillId="0" borderId="0" xfId="0" applyFont="1"/>
    <xf numFmtId="0" fontId="9" fillId="3" borderId="1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/>
    <xf numFmtId="9" fontId="9" fillId="0" borderId="12" xfId="1" applyFont="1" applyBorder="1"/>
    <xf numFmtId="2" fontId="2" fillId="0" borderId="12" xfId="0" applyNumberFormat="1" applyFont="1" applyBorder="1" applyAlignment="1">
      <alignment horizontal="right"/>
    </xf>
    <xf numFmtId="2" fontId="7" fillId="0" borderId="0" xfId="0" applyNumberFormat="1" applyFont="1"/>
    <xf numFmtId="2" fontId="2" fillId="0" borderId="12" xfId="0" applyNumberFormat="1" applyFont="1" applyFill="1" applyBorder="1"/>
    <xf numFmtId="0" fontId="25" fillId="0" borderId="0" xfId="0" applyFont="1"/>
    <xf numFmtId="0" fontId="26" fillId="0" borderId="0" xfId="0" applyFont="1"/>
    <xf numFmtId="2" fontId="6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Fill="1"/>
    <xf numFmtId="2" fontId="3" fillId="0" borderId="0" xfId="0" applyNumberFormat="1" applyFont="1" applyFill="1"/>
    <xf numFmtId="0" fontId="7" fillId="0" borderId="0" xfId="0" applyFont="1" applyFill="1"/>
    <xf numFmtId="0" fontId="3" fillId="0" borderId="0" xfId="0" applyFont="1" applyFill="1" applyAlignment="1">
      <alignment horizontal="right"/>
    </xf>
    <xf numFmtId="0" fontId="1" fillId="3" borderId="16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2" fontId="3" fillId="0" borderId="12" xfId="0" applyNumberFormat="1" applyFont="1" applyBorder="1"/>
    <xf numFmtId="9" fontId="3" fillId="0" borderId="12" xfId="1" applyFont="1" applyBorder="1" applyAlignment="1">
      <alignment horizontal="right" wrapText="1"/>
    </xf>
    <xf numFmtId="0" fontId="7" fillId="0" borderId="0" xfId="0" applyFont="1" applyBorder="1"/>
    <xf numFmtId="2" fontId="7" fillId="0" borderId="0" xfId="0" applyNumberFormat="1" applyFont="1" applyBorder="1"/>
    <xf numFmtId="9" fontId="3" fillId="0" borderId="0" xfId="1" applyFont="1" applyBorder="1" applyAlignment="1">
      <alignment horizontal="right" wrapText="1"/>
    </xf>
    <xf numFmtId="0" fontId="1" fillId="3" borderId="12" xfId="0" quotePrefix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right" vertical="top" wrapText="1"/>
    </xf>
    <xf numFmtId="9" fontId="1" fillId="3" borderId="12" xfId="1" applyFont="1" applyFill="1" applyBorder="1" applyAlignment="1">
      <alignment horizontal="right" wrapText="1"/>
    </xf>
    <xf numFmtId="2" fontId="6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9" fillId="3" borderId="12" xfId="3" applyFont="1" applyFill="1" applyBorder="1"/>
    <xf numFmtId="2" fontId="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9" fontId="1" fillId="0" borderId="12" xfId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center" vertical="top" wrapText="1"/>
    </xf>
    <xf numFmtId="9" fontId="1" fillId="0" borderId="0" xfId="1" applyFont="1" applyBorder="1" applyAlignment="1">
      <alignment horizontal="center" vertical="top" wrapText="1"/>
    </xf>
    <xf numFmtId="9" fontId="1" fillId="0" borderId="0" xfId="1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" borderId="12" xfId="0" quotePrefix="1" applyFont="1" applyFill="1" applyBorder="1" applyAlignment="1">
      <alignment horizontal="center"/>
    </xf>
    <xf numFmtId="0" fontId="1" fillId="3" borderId="12" xfId="0" applyFont="1" applyFill="1" applyBorder="1"/>
    <xf numFmtId="2" fontId="1" fillId="3" borderId="12" xfId="0" applyNumberFormat="1" applyFont="1" applyFill="1" applyBorder="1" applyAlignment="1">
      <alignment vertical="center" wrapText="1"/>
    </xf>
    <xf numFmtId="2" fontId="2" fillId="0" borderId="0" xfId="0" applyNumberFormat="1" applyFont="1"/>
    <xf numFmtId="0" fontId="7" fillId="0" borderId="0" xfId="0" quotePrefix="1" applyFont="1"/>
    <xf numFmtId="2" fontId="1" fillId="0" borderId="12" xfId="0" applyNumberFormat="1" applyFont="1" applyBorder="1"/>
    <xf numFmtId="9" fontId="1" fillId="0" borderId="12" xfId="1" applyFont="1" applyBorder="1"/>
    <xf numFmtId="0" fontId="6" fillId="0" borderId="0" xfId="0" applyFont="1"/>
    <xf numFmtId="0" fontId="1" fillId="3" borderId="12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9" fontId="3" fillId="0" borderId="12" xfId="1" applyNumberFormat="1" applyFont="1" applyBorder="1" applyAlignment="1">
      <alignment horizontal="right" vertical="center" wrapText="1"/>
    </xf>
    <xf numFmtId="0" fontId="3" fillId="0" borderId="12" xfId="0" quotePrefix="1" applyFont="1" applyBorder="1" applyAlignment="1">
      <alignment horizontal="center"/>
    </xf>
    <xf numFmtId="2" fontId="1" fillId="0" borderId="12" xfId="0" applyNumberFormat="1" applyFont="1" applyBorder="1" applyAlignment="1">
      <alignment vertical="center" wrapText="1"/>
    </xf>
    <xf numFmtId="9" fontId="1" fillId="0" borderId="12" xfId="1" applyNumberFormat="1" applyFont="1" applyBorder="1" applyAlignment="1">
      <alignment horizontal="right" vertical="center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0" fillId="3" borderId="12" xfId="0" applyFont="1" applyFill="1" applyBorder="1" applyAlignment="1">
      <alignment horizontal="center" vertical="top" wrapText="1"/>
    </xf>
    <xf numFmtId="2" fontId="31" fillId="0" borderId="12" xfId="0" applyNumberFormat="1" applyFont="1" applyFill="1" applyBorder="1" applyAlignment="1">
      <alignment horizontal="right" wrapText="1"/>
    </xf>
    <xf numFmtId="2" fontId="31" fillId="0" borderId="12" xfId="0" applyNumberFormat="1" applyFont="1" applyBorder="1" applyAlignment="1">
      <alignment horizontal="right" wrapText="1"/>
    </xf>
    <xf numFmtId="9" fontId="31" fillId="4" borderId="11" xfId="1" applyFont="1" applyFill="1" applyBorder="1"/>
    <xf numFmtId="9" fontId="33" fillId="0" borderId="0" xfId="1" applyFont="1" applyAlignment="1">
      <alignment horizontal="center"/>
    </xf>
    <xf numFmtId="0" fontId="33" fillId="0" borderId="0" xfId="0" applyFont="1" applyAlignment="1">
      <alignment horizontal="center"/>
    </xf>
    <xf numFmtId="0" fontId="30" fillId="3" borderId="12" xfId="0" applyFont="1" applyFill="1" applyBorder="1"/>
    <xf numFmtId="2" fontId="30" fillId="3" borderId="12" xfId="0" applyNumberFormat="1" applyFont="1" applyFill="1" applyBorder="1" applyAlignment="1">
      <alignment horizontal="right"/>
    </xf>
    <xf numFmtId="9" fontId="30" fillId="3" borderId="11" xfId="1" applyFont="1" applyFill="1" applyBorder="1"/>
    <xf numFmtId="0" fontId="7" fillId="0" borderId="0" xfId="0" quotePrefix="1" applyFont="1" applyBorder="1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Border="1" applyAlignment="1">
      <alignment vertical="center" wrapText="1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quotePrefix="1" applyFont="1"/>
    <xf numFmtId="0" fontId="2" fillId="0" borderId="0" xfId="0" applyFont="1" applyFill="1"/>
    <xf numFmtId="2" fontId="7" fillId="0" borderId="0" xfId="0" applyNumberFormat="1" applyFont="1" applyFill="1"/>
    <xf numFmtId="0" fontId="9" fillId="0" borderId="0" xfId="0" applyFont="1" applyFill="1"/>
    <xf numFmtId="2" fontId="6" fillId="0" borderId="0" xfId="0" applyNumberFormat="1" applyFont="1" applyFill="1"/>
    <xf numFmtId="2" fontId="2" fillId="0" borderId="0" xfId="0" applyNumberFormat="1" applyFont="1" applyFill="1"/>
    <xf numFmtId="2" fontId="3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9" fontId="7" fillId="0" borderId="0" xfId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 vertical="top" wrapText="1"/>
    </xf>
    <xf numFmtId="9" fontId="6" fillId="0" borderId="0" xfId="1" applyFont="1" applyBorder="1" applyAlignment="1">
      <alignment horizontal="right" wrapText="1"/>
    </xf>
    <xf numFmtId="9" fontId="3" fillId="0" borderId="12" xfId="1" applyFont="1" applyFill="1" applyBorder="1" applyAlignment="1">
      <alignment vertical="center"/>
    </xf>
    <xf numFmtId="9" fontId="3" fillId="0" borderId="0" xfId="1" applyFont="1" applyFill="1" applyBorder="1" applyAlignment="1">
      <alignment vertical="center"/>
    </xf>
    <xf numFmtId="9" fontId="1" fillId="3" borderId="12" xfId="1" applyFont="1" applyFill="1" applyBorder="1" applyAlignment="1">
      <alignment vertical="center"/>
    </xf>
    <xf numFmtId="9" fontId="6" fillId="0" borderId="0" xfId="1" applyFont="1" applyFill="1" applyBorder="1" applyAlignment="1">
      <alignment vertical="center"/>
    </xf>
    <xf numFmtId="0" fontId="1" fillId="0" borderId="0" xfId="0" applyFont="1" applyFill="1"/>
    <xf numFmtId="0" fontId="3" fillId="0" borderId="12" xfId="0" applyFont="1" applyBorder="1"/>
    <xf numFmtId="0" fontId="3" fillId="0" borderId="12" xfId="0" applyFont="1" applyFill="1" applyBorder="1"/>
    <xf numFmtId="9" fontId="3" fillId="0" borderId="12" xfId="0" applyNumberFormat="1" applyFont="1" applyBorder="1"/>
    <xf numFmtId="2" fontId="6" fillId="0" borderId="0" xfId="0" applyNumberFormat="1" applyFont="1" applyBorder="1" applyAlignment="1">
      <alignment horizontal="center" vertical="top" wrapText="1"/>
    </xf>
    <xf numFmtId="9" fontId="6" fillId="0" borderId="0" xfId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9" fontId="3" fillId="0" borderId="12" xfId="1" quotePrefix="1" applyFont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2" fontId="7" fillId="0" borderId="12" xfId="0" applyNumberFormat="1" applyFont="1" applyFill="1" applyBorder="1"/>
    <xf numFmtId="2" fontId="7" fillId="0" borderId="12" xfId="0" applyNumberFormat="1" applyFont="1" applyBorder="1"/>
    <xf numFmtId="2" fontId="1" fillId="3" borderId="12" xfId="0" applyNumberFormat="1" applyFont="1" applyFill="1" applyBorder="1" applyAlignment="1">
      <alignment vertical="center"/>
    </xf>
    <xf numFmtId="0" fontId="31" fillId="0" borderId="0" xfId="0" applyFont="1" applyFill="1" applyAlignment="1"/>
    <xf numFmtId="0" fontId="31" fillId="0" borderId="0" xfId="0" applyFont="1" applyFill="1"/>
    <xf numFmtId="2" fontId="31" fillId="0" borderId="0" xfId="0" applyNumberFormat="1" applyFont="1" applyFill="1"/>
    <xf numFmtId="0" fontId="30" fillId="0" borderId="0" xfId="0" applyFont="1" applyFill="1"/>
    <xf numFmtId="9" fontId="31" fillId="0" borderId="12" xfId="1" applyFont="1" applyBorder="1"/>
    <xf numFmtId="2" fontId="30" fillId="3" borderId="12" xfId="0" applyNumberFormat="1" applyFont="1" applyFill="1" applyBorder="1"/>
    <xf numFmtId="9" fontId="30" fillId="3" borderId="12" xfId="1" applyFont="1" applyFill="1" applyBorder="1"/>
    <xf numFmtId="2" fontId="10" fillId="0" borderId="0" xfId="2" applyNumberFormat="1"/>
    <xf numFmtId="2" fontId="33" fillId="0" borderId="0" xfId="0" applyNumberFormat="1" applyFont="1"/>
    <xf numFmtId="0" fontId="30" fillId="3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2" fontId="31" fillId="0" borderId="12" xfId="0" applyNumberFormat="1" applyFont="1" applyFill="1" applyBorder="1" applyAlignment="1">
      <alignment horizontal="right" vertical="center" wrapText="1"/>
    </xf>
    <xf numFmtId="2" fontId="31" fillId="0" borderId="12" xfId="1" applyNumberFormat="1" applyFont="1" applyBorder="1"/>
    <xf numFmtId="9" fontId="31" fillId="0" borderId="12" xfId="1" applyFont="1" applyFill="1" applyBorder="1" applyAlignment="1">
      <alignment horizontal="right" vertical="center" wrapText="1"/>
    </xf>
    <xf numFmtId="0" fontId="30" fillId="3" borderId="12" xfId="0" applyFont="1" applyFill="1" applyBorder="1" applyAlignment="1">
      <alignment horizontal="left" vertical="top" wrapText="1"/>
    </xf>
    <xf numFmtId="9" fontId="30" fillId="3" borderId="12" xfId="1" applyFont="1" applyFill="1" applyBorder="1" applyAlignment="1">
      <alignment horizontal="right" vertical="center" wrapText="1"/>
    </xf>
    <xf numFmtId="2" fontId="30" fillId="3" borderId="12" xfId="1" applyNumberFormat="1" applyFont="1" applyFill="1" applyBorder="1"/>
    <xf numFmtId="9" fontId="33" fillId="0" borderId="0" xfId="1" applyFont="1"/>
    <xf numFmtId="0" fontId="3" fillId="0" borderId="0" xfId="0" quotePrefix="1" applyFont="1" applyFill="1" applyBorder="1" applyAlignment="1">
      <alignment horizontal="center"/>
    </xf>
    <xf numFmtId="0" fontId="1" fillId="0" borderId="0" xfId="0" applyFont="1" applyFill="1" applyBorder="1"/>
    <xf numFmtId="9" fontId="1" fillId="0" borderId="0" xfId="1" applyFont="1" applyBorder="1"/>
    <xf numFmtId="9" fontId="3" fillId="0" borderId="12" xfId="1" applyFont="1" applyFill="1" applyBorder="1" applyAlignment="1">
      <alignment horizontal="right"/>
    </xf>
    <xf numFmtId="1" fontId="3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9" fontId="2" fillId="0" borderId="0" xfId="0" applyNumberFormat="1" applyFont="1"/>
    <xf numFmtId="0" fontId="3" fillId="3" borderId="12" xfId="0" applyFont="1" applyFill="1" applyBorder="1" applyAlignment="1">
      <alignment horizontal="center"/>
    </xf>
    <xf numFmtId="1" fontId="1" fillId="3" borderId="12" xfId="0" applyNumberFormat="1" applyFont="1" applyFill="1" applyBorder="1" applyAlignment="1">
      <alignment horizontal="center"/>
    </xf>
    <xf numFmtId="2" fontId="10" fillId="4" borderId="12" xfId="2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9" fontId="2" fillId="0" borderId="12" xfId="1" applyFont="1" applyBorder="1" applyAlignment="1">
      <alignment vertical="center"/>
    </xf>
    <xf numFmtId="2" fontId="10" fillId="0" borderId="12" xfId="2" applyNumberFormat="1" applyFont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9" fillId="0" borderId="12" xfId="0" applyFont="1" applyBorder="1"/>
    <xf numFmtId="2" fontId="9" fillId="0" borderId="12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0" fontId="34" fillId="0" borderId="0" xfId="0" applyFont="1"/>
    <xf numFmtId="0" fontId="2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center"/>
    </xf>
    <xf numFmtId="9" fontId="1" fillId="0" borderId="12" xfId="1" applyFont="1" applyBorder="1" applyAlignment="1">
      <alignment horizontal="center" vertical="center"/>
    </xf>
    <xf numFmtId="0" fontId="9" fillId="3" borderId="12" xfId="0" applyFont="1" applyFill="1" applyBorder="1" applyAlignment="1">
      <alignment wrapText="1"/>
    </xf>
    <xf numFmtId="9" fontId="2" fillId="0" borderId="12" xfId="1" applyFont="1" applyBorder="1"/>
    <xf numFmtId="0" fontId="35" fillId="0" borderId="7" xfId="0" applyFont="1" applyBorder="1" applyAlignment="1"/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" fillId="0" borderId="12" xfId="0" applyNumberFormat="1" applyFont="1" applyFill="1" applyBorder="1" applyAlignment="1">
      <alignment vertical="top" wrapText="1"/>
    </xf>
    <xf numFmtId="0" fontId="36" fillId="0" borderId="0" xfId="0" applyFont="1"/>
    <xf numFmtId="0" fontId="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right"/>
    </xf>
    <xf numFmtId="0" fontId="39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9" fillId="0" borderId="12" xfId="0" applyFont="1" applyBorder="1"/>
    <xf numFmtId="2" fontId="39" fillId="0" borderId="12" xfId="0" applyNumberFormat="1" applyFont="1" applyBorder="1"/>
    <xf numFmtId="0" fontId="2" fillId="0" borderId="12" xfId="0" applyFont="1" applyBorder="1" applyAlignment="1">
      <alignment horizontal="right" vertical="center"/>
    </xf>
    <xf numFmtId="0" fontId="9" fillId="0" borderId="12" xfId="0" applyFont="1" applyFill="1" applyBorder="1" applyAlignment="1">
      <alignment horizontal="right"/>
    </xf>
    <xf numFmtId="1" fontId="9" fillId="0" borderId="12" xfId="0" applyNumberFormat="1" applyFont="1" applyBorder="1"/>
    <xf numFmtId="0" fontId="40" fillId="0" borderId="0" xfId="0" applyFont="1"/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/>
    <xf numFmtId="1" fontId="3" fillId="0" borderId="12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9" fontId="3" fillId="0" borderId="12" xfId="1" applyFont="1" applyBorder="1" applyAlignment="1">
      <alignment vertical="center"/>
    </xf>
    <xf numFmtId="0" fontId="41" fillId="0" borderId="0" xfId="0" applyFont="1" applyFill="1" applyBorder="1" applyAlignment="1">
      <alignment horizontal="left"/>
    </xf>
    <xf numFmtId="1" fontId="7" fillId="0" borderId="0" xfId="0" applyNumberFormat="1" applyFont="1"/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/>
    <xf numFmtId="0" fontId="42" fillId="0" borderId="0" xfId="0" applyFont="1" applyBorder="1"/>
    <xf numFmtId="1" fontId="2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1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9" fontId="3" fillId="0" borderId="12" xfId="1" applyFont="1" applyFill="1" applyBorder="1"/>
    <xf numFmtId="2" fontId="3" fillId="0" borderId="12" xfId="0" applyNumberFormat="1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3" borderId="9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5" fillId="0" borderId="7" xfId="0" applyFont="1" applyBorder="1" applyAlignment="1">
      <alignment horizontal="right"/>
    </xf>
    <xf numFmtId="0" fontId="30" fillId="3" borderId="9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9" fontId="1" fillId="0" borderId="16" xfId="1" applyFont="1" applyBorder="1" applyAlignment="1">
      <alignment horizontal="center" vertical="center"/>
    </xf>
    <xf numFmtId="9" fontId="1" fillId="0" borderId="17" xfId="1" applyFont="1" applyBorder="1" applyAlignment="1">
      <alignment horizontal="center" vertical="center"/>
    </xf>
    <xf numFmtId="9" fontId="1" fillId="0" borderId="15" xfId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1" fillId="0" borderId="7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4">
    <cellStyle name="Normal" xfId="0" builtinId="0"/>
    <cellStyle name="Normal 13" xfId="2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571</xdr:row>
      <xdr:rowOff>0</xdr:rowOff>
    </xdr:from>
    <xdr:to>
      <xdr:col>6</xdr:col>
      <xdr:colOff>566009</xdr:colOff>
      <xdr:row>571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5381625" y="101422200"/>
          <a:ext cx="13280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655320</xdr:colOff>
      <xdr:row>571</xdr:row>
      <xdr:rowOff>0</xdr:rowOff>
    </xdr:from>
    <xdr:to>
      <xdr:col>3</xdr:col>
      <xdr:colOff>346788</xdr:colOff>
      <xdr:row>571</xdr:row>
      <xdr:rowOff>0</xdr:rowOff>
    </xdr:to>
    <xdr:sp macro="" textlink="">
      <xdr:nvSpPr>
        <xdr:cNvPr id="3" name="Text Box 14"/>
        <xdr:cNvSpPr txBox="1">
          <a:spLocks noChangeArrowheads="1"/>
        </xdr:cNvSpPr>
      </xdr:nvSpPr>
      <xdr:spPr bwMode="auto">
        <a:xfrm>
          <a:off x="3122295" y="101422200"/>
          <a:ext cx="8725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765810</xdr:colOff>
      <xdr:row>571</xdr:row>
      <xdr:rowOff>0</xdr:rowOff>
    </xdr:from>
    <xdr:to>
      <xdr:col>5</xdr:col>
      <xdr:colOff>279481</xdr:colOff>
      <xdr:row>571</xdr:row>
      <xdr:rowOff>0</xdr:rowOff>
    </xdr:to>
    <xdr:sp macro="" textlink="">
      <xdr:nvSpPr>
        <xdr:cNvPr id="4" name="Text Box 15"/>
        <xdr:cNvSpPr txBox="1">
          <a:spLocks noChangeArrowheads="1"/>
        </xdr:cNvSpPr>
      </xdr:nvSpPr>
      <xdr:spPr bwMode="auto">
        <a:xfrm>
          <a:off x="5271135" y="101422200"/>
          <a:ext cx="33282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1"/>
  <sheetViews>
    <sheetView tabSelected="1" view="pageBreakPreview" topLeftCell="A1259" zoomScale="120" zoomScaleSheetLayoutView="120" workbookViewId="0">
      <selection activeCell="G1270" sqref="G1270"/>
    </sheetView>
  </sheetViews>
  <sheetFormatPr defaultColWidth="9.140625" defaultRowHeight="12.75"/>
  <cols>
    <col min="1" max="1" width="18.5703125" style="1" customWidth="1"/>
    <col min="2" max="2" width="18.42578125" style="1" customWidth="1"/>
    <col min="3" max="3" width="17.7109375" style="1" customWidth="1"/>
    <col min="4" max="4" width="12.85546875" style="1" customWidth="1"/>
    <col min="5" max="6" width="12.28515625" style="1" customWidth="1"/>
    <col min="7" max="7" width="12.85546875" style="1" customWidth="1"/>
    <col min="8" max="8" width="11.5703125" style="1" customWidth="1"/>
    <col min="9" max="9" width="11" style="1" hidden="1" customWidth="1"/>
    <col min="10" max="10" width="13.42578125" style="1" hidden="1" customWidth="1"/>
    <col min="11" max="11" width="10.7109375" style="1" hidden="1" customWidth="1"/>
    <col min="12" max="12" width="9.7109375" style="1" hidden="1" customWidth="1"/>
    <col min="13" max="13" width="11.28515625" style="1" hidden="1" customWidth="1"/>
    <col min="14" max="14" width="0" style="1" hidden="1" customWidth="1"/>
    <col min="15" max="15" width="10.7109375" style="1" bestFit="1" customWidth="1"/>
    <col min="16" max="16384" width="9.140625" style="1"/>
  </cols>
  <sheetData>
    <row r="1" spans="1:8">
      <c r="A1" s="394" t="s">
        <v>0</v>
      </c>
      <c r="B1" s="395"/>
      <c r="C1" s="395"/>
      <c r="D1" s="395"/>
      <c r="E1" s="395"/>
      <c r="F1" s="395"/>
      <c r="G1" s="395"/>
      <c r="H1" s="396"/>
    </row>
    <row r="2" spans="1:8">
      <c r="A2" s="397" t="s">
        <v>1</v>
      </c>
      <c r="B2" s="398"/>
      <c r="C2" s="398"/>
      <c r="D2" s="398"/>
      <c r="E2" s="398"/>
      <c r="F2" s="398"/>
      <c r="G2" s="398"/>
      <c r="H2" s="399"/>
    </row>
    <row r="3" spans="1:8">
      <c r="A3" s="397" t="s">
        <v>2</v>
      </c>
      <c r="B3" s="398"/>
      <c r="C3" s="398"/>
      <c r="D3" s="398"/>
      <c r="E3" s="398"/>
      <c r="F3" s="398"/>
      <c r="G3" s="398"/>
      <c r="H3" s="399"/>
    </row>
    <row r="4" spans="1:8" ht="5.25" customHeight="1">
      <c r="A4" s="2"/>
      <c r="B4" s="3"/>
      <c r="C4" s="3"/>
      <c r="D4" s="3"/>
      <c r="E4" s="3"/>
      <c r="F4" s="3"/>
      <c r="G4" s="4"/>
      <c r="H4" s="5"/>
    </row>
    <row r="5" spans="1:8" ht="15.75">
      <c r="A5" s="400" t="s">
        <v>3</v>
      </c>
      <c r="B5" s="401"/>
      <c r="C5" s="401"/>
      <c r="D5" s="401"/>
      <c r="E5" s="401"/>
      <c r="F5" s="401"/>
      <c r="G5" s="401"/>
      <c r="H5" s="402"/>
    </row>
    <row r="6" spans="1:8" ht="5.25" customHeight="1">
      <c r="A6" s="6"/>
      <c r="B6" s="6"/>
      <c r="C6" s="6"/>
      <c r="D6" s="6"/>
      <c r="E6" s="6"/>
      <c r="F6" s="6"/>
      <c r="G6" s="7"/>
      <c r="H6" s="7"/>
    </row>
    <row r="7" spans="1:8">
      <c r="A7" s="393" t="s">
        <v>4</v>
      </c>
      <c r="B7" s="393"/>
      <c r="C7" s="393"/>
      <c r="D7" s="393"/>
      <c r="E7" s="393"/>
      <c r="F7" s="393"/>
      <c r="G7" s="393"/>
      <c r="H7" s="393"/>
    </row>
    <row r="8" spans="1:8" ht="4.5" customHeight="1">
      <c r="A8" s="7"/>
      <c r="B8" s="7"/>
      <c r="C8" s="7"/>
      <c r="D8" s="7"/>
      <c r="E8" s="7"/>
      <c r="F8" s="7"/>
      <c r="G8" s="7"/>
      <c r="H8" s="7"/>
    </row>
    <row r="9" spans="1:8">
      <c r="A9" s="393" t="s">
        <v>5</v>
      </c>
      <c r="B9" s="393"/>
      <c r="C9" s="393"/>
      <c r="D9" s="393"/>
      <c r="E9" s="393"/>
      <c r="F9" s="393"/>
      <c r="G9" s="393"/>
      <c r="H9" s="393"/>
    </row>
    <row r="10" spans="1:8" ht="6.75" customHeight="1">
      <c r="A10" s="7"/>
      <c r="B10" s="7"/>
      <c r="C10" s="7"/>
      <c r="D10" s="7"/>
      <c r="E10" s="7"/>
      <c r="F10" s="7"/>
      <c r="G10" s="7"/>
      <c r="H10" s="7"/>
    </row>
    <row r="11" spans="1:8">
      <c r="A11" s="8" t="s">
        <v>6</v>
      </c>
      <c r="B11" s="8"/>
      <c r="C11" s="8"/>
      <c r="D11" s="8"/>
      <c r="E11" s="8"/>
      <c r="F11" s="8"/>
      <c r="G11" s="8"/>
      <c r="H11" s="8"/>
    </row>
    <row r="12" spans="1:8">
      <c r="A12" s="8"/>
      <c r="B12" s="8"/>
      <c r="C12" s="8"/>
      <c r="D12" s="8"/>
      <c r="E12" s="8"/>
      <c r="F12" s="8"/>
      <c r="G12" s="8"/>
      <c r="H12" s="8"/>
    </row>
    <row r="13" spans="1:8" ht="12.75" customHeight="1">
      <c r="A13" s="383" t="s">
        <v>7</v>
      </c>
      <c r="B13" s="383"/>
      <c r="C13" s="9"/>
      <c r="D13" s="10"/>
      <c r="E13" s="10"/>
      <c r="F13" s="8"/>
      <c r="G13" s="8"/>
      <c r="H13" s="8"/>
    </row>
    <row r="14" spans="1:8" ht="6.75" customHeight="1">
      <c r="A14" s="11"/>
      <c r="B14" s="11"/>
      <c r="C14" s="12"/>
      <c r="D14" s="13"/>
      <c r="E14" s="13"/>
      <c r="F14" s="14"/>
      <c r="G14" s="14"/>
      <c r="H14" s="14"/>
    </row>
    <row r="15" spans="1:8" ht="64.5" customHeight="1">
      <c r="A15" s="15" t="s">
        <v>8</v>
      </c>
      <c r="B15" s="16" t="s">
        <v>9</v>
      </c>
      <c r="C15" s="16" t="s">
        <v>10</v>
      </c>
      <c r="D15" s="16" t="s">
        <v>11</v>
      </c>
      <c r="E15" s="15" t="s">
        <v>12</v>
      </c>
      <c r="F15" s="14"/>
      <c r="G15" s="14"/>
      <c r="H15" s="14"/>
    </row>
    <row r="16" spans="1:8" ht="14.25" customHeight="1">
      <c r="A16" s="17">
        <v>1</v>
      </c>
      <c r="B16" s="18">
        <v>2</v>
      </c>
      <c r="C16" s="18">
        <v>3</v>
      </c>
      <c r="D16" s="18" t="s">
        <v>13</v>
      </c>
      <c r="E16" s="17" t="s">
        <v>14</v>
      </c>
      <c r="F16" s="14"/>
      <c r="G16" s="14"/>
      <c r="H16" s="14"/>
    </row>
    <row r="17" spans="1:19">
      <c r="A17" s="19" t="s">
        <v>15</v>
      </c>
      <c r="B17" s="20">
        <v>3212696</v>
      </c>
      <c r="C17" s="21">
        <f>D210</f>
        <v>2972829</v>
      </c>
      <c r="D17" s="22">
        <f>C17-B17</f>
        <v>-239867</v>
      </c>
      <c r="E17" s="23">
        <f>D17/B17</f>
        <v>-7.4662215161347356E-2</v>
      </c>
      <c r="F17" s="24"/>
      <c r="G17" s="24"/>
      <c r="H17" s="14"/>
      <c r="O17" s="25"/>
      <c r="P17" s="25"/>
      <c r="Q17" s="25"/>
      <c r="R17" s="25"/>
      <c r="S17" s="25"/>
    </row>
    <row r="18" spans="1:19">
      <c r="A18" s="19" t="s">
        <v>16</v>
      </c>
      <c r="B18" s="20">
        <v>2040244</v>
      </c>
      <c r="C18" s="26">
        <v>1886988</v>
      </c>
      <c r="D18" s="22">
        <f>C18-B18</f>
        <v>-153256</v>
      </c>
      <c r="E18" s="23">
        <f>D18/B18</f>
        <v>-7.51165056728509E-2</v>
      </c>
      <c r="F18" s="14"/>
      <c r="G18" s="27"/>
      <c r="H18" s="14"/>
      <c r="O18" s="25"/>
      <c r="P18" s="388"/>
      <c r="Q18" s="388"/>
      <c r="R18" s="389"/>
      <c r="S18" s="25"/>
    </row>
    <row r="19" spans="1:19">
      <c r="A19" s="19" t="s">
        <v>17</v>
      </c>
      <c r="B19" s="20">
        <v>6583</v>
      </c>
      <c r="C19" s="26">
        <v>5562</v>
      </c>
      <c r="D19" s="22">
        <f>C19-B19</f>
        <v>-1021</v>
      </c>
      <c r="E19" s="23">
        <f>D19/B19</f>
        <v>-0.15509646058028254</v>
      </c>
      <c r="F19" s="14"/>
      <c r="G19" s="14"/>
      <c r="H19" s="14"/>
      <c r="O19" s="25"/>
      <c r="P19" s="388"/>
      <c r="Q19" s="388"/>
      <c r="R19" s="389"/>
      <c r="S19" s="25"/>
    </row>
    <row r="20" spans="1:19">
      <c r="A20" s="28" t="s">
        <v>18</v>
      </c>
      <c r="B20" s="29">
        <f>SUM(B17:B19)</f>
        <v>5259523</v>
      </c>
      <c r="C20" s="29">
        <f>SUM(C17:C19)</f>
        <v>4865379</v>
      </c>
      <c r="D20" s="30">
        <f>SUM(D17:D19)</f>
        <v>-394144</v>
      </c>
      <c r="E20" s="31">
        <f>D20/B20</f>
        <v>-7.4939115201131362E-2</v>
      </c>
      <c r="F20" s="32"/>
      <c r="G20" s="32"/>
      <c r="H20" s="32"/>
      <c r="O20" s="25"/>
      <c r="P20" s="388"/>
      <c r="Q20" s="388"/>
      <c r="R20" s="389"/>
      <c r="S20" s="25"/>
    </row>
    <row r="21" spans="1:19" ht="20.25" customHeight="1">
      <c r="A21" s="390"/>
      <c r="B21" s="390"/>
      <c r="C21" s="33"/>
      <c r="D21" s="34"/>
      <c r="E21" s="35"/>
      <c r="F21" s="32"/>
      <c r="G21" s="32"/>
      <c r="H21" s="32"/>
      <c r="O21" s="25"/>
      <c r="P21" s="36"/>
      <c r="Q21" s="36"/>
      <c r="R21" s="36"/>
      <c r="S21" s="25"/>
    </row>
    <row r="22" spans="1:19" ht="15.75" customHeight="1">
      <c r="A22" s="383" t="s">
        <v>19</v>
      </c>
      <c r="B22" s="383"/>
      <c r="C22" s="383"/>
      <c r="D22" s="383"/>
      <c r="E22" s="7"/>
      <c r="F22" s="32"/>
      <c r="G22" s="32"/>
      <c r="H22" s="32"/>
      <c r="O22" s="25"/>
      <c r="P22" s="37"/>
      <c r="Q22" s="37"/>
      <c r="R22" s="37"/>
      <c r="S22" s="25"/>
    </row>
    <row r="23" spans="1:19" ht="5.25" customHeight="1">
      <c r="A23" s="38"/>
      <c r="B23" s="38"/>
      <c r="C23" s="38"/>
      <c r="D23" s="38"/>
      <c r="E23" s="7"/>
      <c r="F23" s="32"/>
      <c r="G23" s="32"/>
      <c r="H23" s="32"/>
      <c r="O23" s="25"/>
      <c r="P23" s="25"/>
      <c r="Q23" s="25"/>
      <c r="R23" s="25"/>
      <c r="S23" s="25"/>
    </row>
    <row r="24" spans="1:19" ht="15" customHeight="1">
      <c r="A24" s="39" t="s">
        <v>20</v>
      </c>
      <c r="B24" s="40">
        <v>247</v>
      </c>
      <c r="C24" s="40">
        <v>242</v>
      </c>
      <c r="D24" s="41">
        <f>C24-B24</f>
        <v>-5</v>
      </c>
      <c r="E24" s="42">
        <f>D24/B24</f>
        <v>-2.0242914979757085E-2</v>
      </c>
      <c r="F24" s="32"/>
      <c r="G24" s="32"/>
      <c r="H24" s="32"/>
    </row>
    <row r="25" spans="1:19" ht="15" customHeight="1">
      <c r="A25" s="39" t="s">
        <v>21</v>
      </c>
      <c r="B25" s="40">
        <v>247</v>
      </c>
      <c r="C25" s="40">
        <v>242</v>
      </c>
      <c r="D25" s="41">
        <f>C25-B25</f>
        <v>-5</v>
      </c>
      <c r="E25" s="42">
        <f>D25/B25</f>
        <v>-2.0242914979757085E-2</v>
      </c>
      <c r="F25" s="32"/>
      <c r="G25" s="32"/>
      <c r="H25" s="32"/>
      <c r="P25" s="43" t="e">
        <f>P21/P18</f>
        <v>#DIV/0!</v>
      </c>
      <c r="Q25" s="43" t="e">
        <f>Q21/Q18</f>
        <v>#DIV/0!</v>
      </c>
      <c r="R25" s="43" t="e">
        <f>R21/R18</f>
        <v>#DIV/0!</v>
      </c>
    </row>
    <row r="26" spans="1:19" ht="15" customHeight="1">
      <c r="A26" s="39" t="s">
        <v>17</v>
      </c>
      <c r="B26" s="40">
        <v>312</v>
      </c>
      <c r="C26" s="40">
        <v>312</v>
      </c>
      <c r="D26" s="41">
        <f>C26-B26</f>
        <v>0</v>
      </c>
      <c r="E26" s="42">
        <f>D26/B26</f>
        <v>0</v>
      </c>
      <c r="F26" s="32"/>
      <c r="G26" s="32"/>
      <c r="H26" s="32"/>
      <c r="P26" s="43"/>
      <c r="Q26" s="43"/>
      <c r="R26" s="43"/>
    </row>
    <row r="27" spans="1:19" ht="17.25" customHeight="1">
      <c r="A27" s="44" t="s">
        <v>22</v>
      </c>
      <c r="B27" s="45">
        <f>(B24+B25)/2</f>
        <v>247</v>
      </c>
      <c r="C27" s="45">
        <f>(C24+C25)/2</f>
        <v>242</v>
      </c>
      <c r="D27" s="46">
        <f>C27-B27</f>
        <v>-5</v>
      </c>
      <c r="E27" s="47">
        <f>D27/B27</f>
        <v>-2.0242914979757085E-2</v>
      </c>
      <c r="F27" s="32"/>
      <c r="G27" s="32"/>
      <c r="H27" s="32"/>
    </row>
    <row r="28" spans="1:19" ht="17.25" customHeight="1">
      <c r="A28" s="48"/>
      <c r="B28" s="49"/>
      <c r="C28" s="49"/>
      <c r="D28" s="50"/>
      <c r="E28" s="51"/>
      <c r="F28" s="32"/>
      <c r="G28" s="32"/>
      <c r="H28" s="32"/>
    </row>
    <row r="29" spans="1:19" ht="15" customHeight="1">
      <c r="A29" s="383" t="s">
        <v>23</v>
      </c>
      <c r="B29" s="383"/>
      <c r="C29" s="383"/>
      <c r="D29" s="383"/>
      <c r="E29" s="52"/>
      <c r="F29" s="32"/>
      <c r="G29" s="32"/>
      <c r="H29" s="32"/>
    </row>
    <row r="30" spans="1:19" ht="16.5" customHeight="1">
      <c r="A30" s="384" t="s">
        <v>24</v>
      </c>
      <c r="B30" s="384"/>
      <c r="C30" s="384"/>
      <c r="D30" s="384"/>
      <c r="E30" s="52"/>
      <c r="F30" s="32"/>
      <c r="G30" s="32"/>
      <c r="H30" s="32"/>
    </row>
    <row r="31" spans="1:19" ht="40.5" customHeight="1">
      <c r="A31" s="53" t="s">
        <v>8</v>
      </c>
      <c r="B31" s="53" t="s">
        <v>25</v>
      </c>
      <c r="C31" s="53" t="s">
        <v>26</v>
      </c>
      <c r="D31" s="53" t="s">
        <v>27</v>
      </c>
      <c r="E31" s="54" t="s">
        <v>12</v>
      </c>
      <c r="F31" s="7"/>
      <c r="G31" s="7"/>
      <c r="H31" s="32"/>
    </row>
    <row r="32" spans="1:19">
      <c r="A32" s="55" t="s">
        <v>20</v>
      </c>
      <c r="B32" s="40">
        <f>(B17*B24)</f>
        <v>793535912</v>
      </c>
      <c r="C32" s="40">
        <f>C17*C24</f>
        <v>719424618</v>
      </c>
      <c r="D32" s="41">
        <f>C32-B32</f>
        <v>-74111294</v>
      </c>
      <c r="E32" s="56">
        <f>D32/B32</f>
        <v>-9.3393749267392953E-2</v>
      </c>
      <c r="F32" s="7"/>
      <c r="G32" s="57"/>
      <c r="H32" s="32"/>
    </row>
    <row r="33" spans="1:15">
      <c r="A33" s="55" t="s">
        <v>28</v>
      </c>
      <c r="B33" s="40">
        <f>(B18*B25)</f>
        <v>503940268</v>
      </c>
      <c r="C33" s="40">
        <f>C18*C25</f>
        <v>456651096</v>
      </c>
      <c r="D33" s="58">
        <f>C33-B33</f>
        <v>-47289172</v>
      </c>
      <c r="E33" s="56">
        <f>D33/B33</f>
        <v>-9.3838843614696021E-2</v>
      </c>
      <c r="F33" s="7"/>
      <c r="G33" s="57"/>
      <c r="H33" s="32"/>
    </row>
    <row r="34" spans="1:15">
      <c r="A34" s="55" t="s">
        <v>17</v>
      </c>
      <c r="B34" s="40">
        <f>(B19*B26)</f>
        <v>2053896</v>
      </c>
      <c r="C34" s="40">
        <f>C19*C26</f>
        <v>1735344</v>
      </c>
      <c r="D34" s="58">
        <f>C34-B34</f>
        <v>-318552</v>
      </c>
      <c r="E34" s="56">
        <f>D34/B34</f>
        <v>-0.15509646058028254</v>
      </c>
      <c r="F34" s="7"/>
      <c r="G34" s="57"/>
      <c r="H34" s="32"/>
    </row>
    <row r="35" spans="1:15">
      <c r="A35" s="55" t="s">
        <v>29</v>
      </c>
      <c r="B35" s="59">
        <f>SUM(B32:B34)</f>
        <v>1299530076</v>
      </c>
      <c r="C35" s="59">
        <f>SUM(C32:C34)</f>
        <v>1177811058</v>
      </c>
      <c r="D35" s="59">
        <f>SUM(D32:D34)</f>
        <v>-121719018</v>
      </c>
      <c r="E35" s="56">
        <f>D35/B35</f>
        <v>-9.3663871462410078E-2</v>
      </c>
      <c r="F35" s="7"/>
      <c r="G35" s="57"/>
      <c r="H35" s="32"/>
    </row>
    <row r="36" spans="1:15">
      <c r="A36" s="60"/>
      <c r="B36" s="60"/>
      <c r="C36" s="60"/>
      <c r="D36" s="60"/>
      <c r="E36" s="52"/>
      <c r="F36" s="7"/>
      <c r="G36" s="7"/>
      <c r="H36" s="32"/>
    </row>
    <row r="37" spans="1:15" ht="12.75" customHeight="1" thickBot="1">
      <c r="A37" s="391" t="s">
        <v>30</v>
      </c>
      <c r="B37" s="391"/>
      <c r="C37" s="391"/>
      <c r="D37" s="391"/>
      <c r="E37" s="391"/>
      <c r="F37" s="391"/>
      <c r="G37" s="391"/>
      <c r="H37" s="32"/>
    </row>
    <row r="38" spans="1:15" ht="51" customHeight="1">
      <c r="A38" s="61" t="s">
        <v>8</v>
      </c>
      <c r="B38" s="61" t="s">
        <v>31</v>
      </c>
      <c r="C38" s="392" t="s">
        <v>32</v>
      </c>
      <c r="D38" s="392"/>
      <c r="E38" s="61" t="s">
        <v>33</v>
      </c>
      <c r="F38" s="7"/>
      <c r="G38" s="7"/>
      <c r="H38" s="32"/>
      <c r="J38" s="62"/>
      <c r="K38" s="63"/>
    </row>
    <row r="39" spans="1:15" ht="21" customHeight="1">
      <c r="A39" s="64" t="s">
        <v>34</v>
      </c>
      <c r="B39" s="64">
        <f>B17*B24</f>
        <v>793535912</v>
      </c>
      <c r="C39" s="378">
        <f>C32</f>
        <v>719424618</v>
      </c>
      <c r="D39" s="387"/>
      <c r="E39" s="65">
        <f>C39/B39</f>
        <v>0.90660625073260703</v>
      </c>
      <c r="F39" s="7"/>
      <c r="G39" s="7"/>
      <c r="H39" s="32"/>
    </row>
    <row r="40" spans="1:15" ht="21" customHeight="1">
      <c r="A40" s="64" t="s">
        <v>35</v>
      </c>
      <c r="B40" s="64">
        <f>B18*B25</f>
        <v>503940268</v>
      </c>
      <c r="C40" s="378">
        <v>455038116</v>
      </c>
      <c r="D40" s="387"/>
      <c r="E40" s="65">
        <f>C40/B40</f>
        <v>0.90296041990436848</v>
      </c>
      <c r="F40" s="7"/>
      <c r="G40" s="7"/>
      <c r="H40" s="32"/>
      <c r="O40" s="66">
        <f>C40-O41</f>
        <v>453425136</v>
      </c>
    </row>
    <row r="41" spans="1:15" ht="21" customHeight="1">
      <c r="A41" s="64" t="s">
        <v>17</v>
      </c>
      <c r="B41" s="64">
        <f>B19*B26</f>
        <v>2053896</v>
      </c>
      <c r="C41" s="378">
        <v>1612980</v>
      </c>
      <c r="D41" s="379"/>
      <c r="E41" s="65">
        <f>C41/B41</f>
        <v>0.78532700779396813</v>
      </c>
      <c r="F41" s="7"/>
      <c r="G41" s="7"/>
      <c r="H41" s="32"/>
      <c r="O41" s="1">
        <v>1612980</v>
      </c>
    </row>
    <row r="42" spans="1:15" ht="18" customHeight="1">
      <c r="A42" s="55" t="s">
        <v>36</v>
      </c>
      <c r="B42" s="67">
        <f>SUM(B39:B41)</f>
        <v>1299530076</v>
      </c>
      <c r="C42" s="380">
        <f>SUM(C39:C41)</f>
        <v>1176075714</v>
      </c>
      <c r="D42" s="381"/>
      <c r="E42" s="68">
        <f>C42/B42</f>
        <v>0.90500076583067868</v>
      </c>
      <c r="F42" s="7"/>
      <c r="G42" s="69"/>
      <c r="H42" s="32"/>
    </row>
    <row r="43" spans="1:15" ht="18" customHeight="1">
      <c r="A43" s="382" t="s">
        <v>37</v>
      </c>
      <c r="B43" s="382"/>
      <c r="C43" s="382"/>
      <c r="D43" s="70"/>
      <c r="E43" s="71"/>
      <c r="F43" s="7"/>
      <c r="G43" s="69"/>
      <c r="H43" s="32"/>
    </row>
    <row r="44" spans="1:15" ht="18" customHeight="1">
      <c r="A44" s="383" t="s">
        <v>38</v>
      </c>
      <c r="B44" s="383"/>
      <c r="C44" s="383"/>
      <c r="D44" s="383"/>
      <c r="E44" s="383"/>
      <c r="F44" s="383"/>
      <c r="G44" s="383"/>
      <c r="H44" s="32"/>
    </row>
    <row r="45" spans="1:15" ht="41.25" customHeight="1">
      <c r="A45" s="53" t="s">
        <v>39</v>
      </c>
      <c r="B45" s="53" t="s">
        <v>40</v>
      </c>
      <c r="C45" s="53" t="s">
        <v>41</v>
      </c>
      <c r="D45" s="53" t="s">
        <v>42</v>
      </c>
      <c r="E45" s="72" t="s">
        <v>43</v>
      </c>
      <c r="F45" s="53" t="s">
        <v>44</v>
      </c>
      <c r="G45" s="32"/>
      <c r="L45" s="73"/>
    </row>
    <row r="46" spans="1:15" ht="12.95" customHeight="1">
      <c r="A46" s="64">
        <v>1</v>
      </c>
      <c r="B46" s="64">
        <v>2</v>
      </c>
      <c r="C46" s="64">
        <v>3</v>
      </c>
      <c r="D46" s="64">
        <v>4</v>
      </c>
      <c r="E46" s="64" t="s">
        <v>45</v>
      </c>
      <c r="F46" s="74">
        <v>6</v>
      </c>
      <c r="G46" s="32"/>
    </row>
    <row r="47" spans="1:15" ht="12.95" customHeight="1">
      <c r="A47" s="75">
        <v>1</v>
      </c>
      <c r="B47" s="76" t="s">
        <v>46</v>
      </c>
      <c r="C47" s="77">
        <v>652</v>
      </c>
      <c r="D47" s="77">
        <v>652</v>
      </c>
      <c r="E47" s="78">
        <f t="shared" ref="E47:E98" si="0">C47-D47</f>
        <v>0</v>
      </c>
      <c r="F47" s="79">
        <f t="shared" ref="F47:F98" si="1">E47/C47</f>
        <v>0</v>
      </c>
      <c r="G47" s="32"/>
    </row>
    <row r="48" spans="1:15" ht="12.95" customHeight="1">
      <c r="A48" s="75">
        <v>2</v>
      </c>
      <c r="B48" s="76" t="s">
        <v>47</v>
      </c>
      <c r="C48" s="77">
        <v>1164</v>
      </c>
      <c r="D48" s="77">
        <v>1164</v>
      </c>
      <c r="E48" s="78">
        <f t="shared" si="0"/>
        <v>0</v>
      </c>
      <c r="F48" s="79">
        <f t="shared" si="1"/>
        <v>0</v>
      </c>
      <c r="G48" s="32"/>
    </row>
    <row r="49" spans="1:7" ht="12.95" customHeight="1">
      <c r="A49" s="75">
        <v>3</v>
      </c>
      <c r="B49" s="76" t="s">
        <v>48</v>
      </c>
      <c r="C49" s="77">
        <v>1929</v>
      </c>
      <c r="D49" s="77">
        <v>1929</v>
      </c>
      <c r="E49" s="78">
        <f t="shared" si="0"/>
        <v>0</v>
      </c>
      <c r="F49" s="79">
        <f t="shared" si="1"/>
        <v>0</v>
      </c>
      <c r="G49" s="32"/>
    </row>
    <row r="50" spans="1:7" ht="12.95" customHeight="1">
      <c r="A50" s="75">
        <v>4</v>
      </c>
      <c r="B50" s="76" t="s">
        <v>49</v>
      </c>
      <c r="C50" s="77">
        <v>1118</v>
      </c>
      <c r="D50" s="77">
        <v>1116</v>
      </c>
      <c r="E50" s="78">
        <f t="shared" si="0"/>
        <v>2</v>
      </c>
      <c r="F50" s="79">
        <f t="shared" si="1"/>
        <v>1.7889087656529517E-3</v>
      </c>
      <c r="G50" s="32"/>
    </row>
    <row r="51" spans="1:7" ht="12.95" customHeight="1">
      <c r="A51" s="75">
        <v>5</v>
      </c>
      <c r="B51" s="76" t="s">
        <v>50</v>
      </c>
      <c r="C51" s="77">
        <v>2394</v>
      </c>
      <c r="D51" s="77">
        <v>2322</v>
      </c>
      <c r="E51" s="78">
        <f t="shared" si="0"/>
        <v>72</v>
      </c>
      <c r="F51" s="79">
        <f t="shared" si="1"/>
        <v>3.007518796992481E-2</v>
      </c>
      <c r="G51" s="32"/>
    </row>
    <row r="52" spans="1:7" ht="12.95" customHeight="1">
      <c r="A52" s="75">
        <v>6</v>
      </c>
      <c r="B52" s="76" t="s">
        <v>51</v>
      </c>
      <c r="C52" s="77">
        <v>1977</v>
      </c>
      <c r="D52" s="77">
        <v>1977</v>
      </c>
      <c r="E52" s="78">
        <f t="shared" si="0"/>
        <v>0</v>
      </c>
      <c r="F52" s="79">
        <f t="shared" si="1"/>
        <v>0</v>
      </c>
      <c r="G52" s="32"/>
    </row>
    <row r="53" spans="1:7" ht="12.95" customHeight="1">
      <c r="A53" s="75">
        <v>7</v>
      </c>
      <c r="B53" s="76" t="s">
        <v>52</v>
      </c>
      <c r="C53" s="77">
        <v>1982</v>
      </c>
      <c r="D53" s="77">
        <v>1982</v>
      </c>
      <c r="E53" s="78">
        <f t="shared" si="0"/>
        <v>0</v>
      </c>
      <c r="F53" s="79">
        <f t="shared" si="1"/>
        <v>0</v>
      </c>
      <c r="G53" s="32"/>
    </row>
    <row r="54" spans="1:7" ht="12.95" customHeight="1">
      <c r="A54" s="75">
        <v>8</v>
      </c>
      <c r="B54" s="76" t="s">
        <v>53</v>
      </c>
      <c r="C54" s="77">
        <v>1829</v>
      </c>
      <c r="D54" s="77">
        <v>1829</v>
      </c>
      <c r="E54" s="78">
        <f t="shared" si="0"/>
        <v>0</v>
      </c>
      <c r="F54" s="79">
        <f t="shared" si="1"/>
        <v>0</v>
      </c>
      <c r="G54" s="32"/>
    </row>
    <row r="55" spans="1:7" ht="12.95" customHeight="1">
      <c r="A55" s="75">
        <v>9</v>
      </c>
      <c r="B55" s="76" t="s">
        <v>54</v>
      </c>
      <c r="C55" s="77">
        <v>1132</v>
      </c>
      <c r="D55" s="77">
        <v>1132</v>
      </c>
      <c r="E55" s="78">
        <f t="shared" si="0"/>
        <v>0</v>
      </c>
      <c r="F55" s="79">
        <f t="shared" si="1"/>
        <v>0</v>
      </c>
      <c r="G55" s="32"/>
    </row>
    <row r="56" spans="1:7" ht="12.95" customHeight="1">
      <c r="A56" s="75">
        <v>10</v>
      </c>
      <c r="B56" s="76" t="s">
        <v>55</v>
      </c>
      <c r="C56" s="77">
        <v>504</v>
      </c>
      <c r="D56" s="77">
        <v>504</v>
      </c>
      <c r="E56" s="78">
        <f t="shared" si="0"/>
        <v>0</v>
      </c>
      <c r="F56" s="79">
        <f t="shared" si="1"/>
        <v>0</v>
      </c>
      <c r="G56" s="32"/>
    </row>
    <row r="57" spans="1:7" ht="12.95" customHeight="1">
      <c r="A57" s="75">
        <v>11</v>
      </c>
      <c r="B57" s="76" t="s">
        <v>56</v>
      </c>
      <c r="C57" s="77">
        <v>1915</v>
      </c>
      <c r="D57" s="77">
        <v>1915</v>
      </c>
      <c r="E57" s="78">
        <f t="shared" si="0"/>
        <v>0</v>
      </c>
      <c r="F57" s="79">
        <f t="shared" si="1"/>
        <v>0</v>
      </c>
      <c r="G57" s="32"/>
    </row>
    <row r="58" spans="1:7" ht="12.95" customHeight="1">
      <c r="A58" s="75">
        <v>12</v>
      </c>
      <c r="B58" s="76" t="s">
        <v>57</v>
      </c>
      <c r="C58" s="77">
        <v>2634</v>
      </c>
      <c r="D58" s="77">
        <v>2634</v>
      </c>
      <c r="E58" s="78">
        <f t="shared" si="0"/>
        <v>0</v>
      </c>
      <c r="F58" s="79">
        <f t="shared" si="1"/>
        <v>0</v>
      </c>
      <c r="G58" s="32"/>
    </row>
    <row r="59" spans="1:7" ht="12.95" customHeight="1">
      <c r="A59" s="75">
        <v>13</v>
      </c>
      <c r="B59" s="76" t="s">
        <v>58</v>
      </c>
      <c r="C59" s="77">
        <v>1406</v>
      </c>
      <c r="D59" s="77">
        <v>1406</v>
      </c>
      <c r="E59" s="78">
        <f t="shared" si="0"/>
        <v>0</v>
      </c>
      <c r="F59" s="79">
        <f t="shared" si="1"/>
        <v>0</v>
      </c>
      <c r="G59" s="32"/>
    </row>
    <row r="60" spans="1:7" ht="12.95" customHeight="1">
      <c r="A60" s="75">
        <v>14</v>
      </c>
      <c r="B60" s="76" t="s">
        <v>59</v>
      </c>
      <c r="C60" s="77">
        <v>802</v>
      </c>
      <c r="D60" s="77">
        <v>802</v>
      </c>
      <c r="E60" s="78">
        <f t="shared" si="0"/>
        <v>0</v>
      </c>
      <c r="F60" s="79">
        <f t="shared" si="1"/>
        <v>0</v>
      </c>
      <c r="G60" s="32"/>
    </row>
    <row r="61" spans="1:7" ht="12.95" customHeight="1">
      <c r="A61" s="75">
        <v>15</v>
      </c>
      <c r="B61" s="76" t="s">
        <v>60</v>
      </c>
      <c r="C61" s="77">
        <v>1457</v>
      </c>
      <c r="D61" s="77">
        <v>1457</v>
      </c>
      <c r="E61" s="78">
        <f t="shared" si="0"/>
        <v>0</v>
      </c>
      <c r="F61" s="79">
        <f t="shared" si="1"/>
        <v>0</v>
      </c>
      <c r="G61" s="32"/>
    </row>
    <row r="62" spans="1:7" ht="12.95" customHeight="1">
      <c r="A62" s="75">
        <v>16</v>
      </c>
      <c r="B62" s="76" t="s">
        <v>61</v>
      </c>
      <c r="C62" s="77">
        <v>3000</v>
      </c>
      <c r="D62" s="77">
        <v>3000</v>
      </c>
      <c r="E62" s="78">
        <f t="shared" si="0"/>
        <v>0</v>
      </c>
      <c r="F62" s="79">
        <f t="shared" si="1"/>
        <v>0</v>
      </c>
      <c r="G62" s="32"/>
    </row>
    <row r="63" spans="1:7" ht="12.95" customHeight="1">
      <c r="A63" s="75">
        <v>17</v>
      </c>
      <c r="B63" s="76" t="s">
        <v>62</v>
      </c>
      <c r="C63" s="77">
        <v>1385</v>
      </c>
      <c r="D63" s="77">
        <v>1385</v>
      </c>
      <c r="E63" s="78">
        <f t="shared" si="0"/>
        <v>0</v>
      </c>
      <c r="F63" s="79">
        <f t="shared" si="1"/>
        <v>0</v>
      </c>
      <c r="G63" s="32"/>
    </row>
    <row r="64" spans="1:7" ht="12.95" customHeight="1">
      <c r="A64" s="75">
        <v>18</v>
      </c>
      <c r="B64" s="76" t="s">
        <v>63</v>
      </c>
      <c r="C64" s="77">
        <v>1677</v>
      </c>
      <c r="D64" s="77">
        <v>1677</v>
      </c>
      <c r="E64" s="78">
        <f t="shared" si="0"/>
        <v>0</v>
      </c>
      <c r="F64" s="79">
        <f t="shared" si="1"/>
        <v>0</v>
      </c>
      <c r="G64" s="32"/>
    </row>
    <row r="65" spans="1:7" ht="12.95" customHeight="1">
      <c r="A65" s="75">
        <v>19</v>
      </c>
      <c r="B65" s="76" t="s">
        <v>64</v>
      </c>
      <c r="C65" s="77">
        <v>1268</v>
      </c>
      <c r="D65" s="77">
        <v>1268</v>
      </c>
      <c r="E65" s="78">
        <f t="shared" si="0"/>
        <v>0</v>
      </c>
      <c r="F65" s="79">
        <f t="shared" si="1"/>
        <v>0</v>
      </c>
      <c r="G65" s="32"/>
    </row>
    <row r="66" spans="1:7" ht="12.95" customHeight="1">
      <c r="A66" s="75">
        <v>20</v>
      </c>
      <c r="B66" s="76" t="s">
        <v>65</v>
      </c>
      <c r="C66" s="77">
        <v>539</v>
      </c>
      <c r="D66" s="77">
        <v>539</v>
      </c>
      <c r="E66" s="78">
        <f t="shared" si="0"/>
        <v>0</v>
      </c>
      <c r="F66" s="79">
        <f t="shared" si="1"/>
        <v>0</v>
      </c>
      <c r="G66" s="32"/>
    </row>
    <row r="67" spans="1:7" ht="12.95" customHeight="1">
      <c r="A67" s="75">
        <v>21</v>
      </c>
      <c r="B67" s="76" t="s">
        <v>66</v>
      </c>
      <c r="C67" s="77">
        <v>1119</v>
      </c>
      <c r="D67" s="77">
        <v>1119</v>
      </c>
      <c r="E67" s="78">
        <f t="shared" si="0"/>
        <v>0</v>
      </c>
      <c r="F67" s="79">
        <f t="shared" si="1"/>
        <v>0</v>
      </c>
      <c r="G67" s="32"/>
    </row>
    <row r="68" spans="1:7" ht="12.95" customHeight="1">
      <c r="A68" s="75">
        <v>22</v>
      </c>
      <c r="B68" s="76" t="s">
        <v>67</v>
      </c>
      <c r="C68" s="77">
        <v>1082</v>
      </c>
      <c r="D68" s="77">
        <v>1082</v>
      </c>
      <c r="E68" s="78">
        <f t="shared" si="0"/>
        <v>0</v>
      </c>
      <c r="F68" s="79">
        <f t="shared" si="1"/>
        <v>0</v>
      </c>
      <c r="G68" s="32"/>
    </row>
    <row r="69" spans="1:7" ht="12.95" customHeight="1">
      <c r="A69" s="75">
        <v>23</v>
      </c>
      <c r="B69" s="76" t="s">
        <v>68</v>
      </c>
      <c r="C69" s="77">
        <v>1689</v>
      </c>
      <c r="D69" s="77">
        <v>1689</v>
      </c>
      <c r="E69" s="78">
        <f t="shared" si="0"/>
        <v>0</v>
      </c>
      <c r="F69" s="79">
        <f t="shared" si="1"/>
        <v>0</v>
      </c>
      <c r="G69" s="32"/>
    </row>
    <row r="70" spans="1:7" ht="12.95" customHeight="1">
      <c r="A70" s="75">
        <v>24</v>
      </c>
      <c r="B70" s="76" t="s">
        <v>69</v>
      </c>
      <c r="C70" s="77">
        <v>1987</v>
      </c>
      <c r="D70" s="77">
        <v>1987</v>
      </c>
      <c r="E70" s="78">
        <f t="shared" si="0"/>
        <v>0</v>
      </c>
      <c r="F70" s="79">
        <f t="shared" si="1"/>
        <v>0</v>
      </c>
      <c r="G70" s="32"/>
    </row>
    <row r="71" spans="1:7" ht="12.95" customHeight="1">
      <c r="A71" s="75">
        <v>25</v>
      </c>
      <c r="B71" s="76" t="s">
        <v>70</v>
      </c>
      <c r="C71" s="77">
        <v>1307</v>
      </c>
      <c r="D71" s="77">
        <v>1307</v>
      </c>
      <c r="E71" s="78">
        <f t="shared" si="0"/>
        <v>0</v>
      </c>
      <c r="F71" s="79">
        <f t="shared" si="1"/>
        <v>0</v>
      </c>
      <c r="G71" s="32"/>
    </row>
    <row r="72" spans="1:7" ht="12.95" customHeight="1">
      <c r="A72" s="75">
        <v>26</v>
      </c>
      <c r="B72" s="76" t="s">
        <v>71</v>
      </c>
      <c r="C72" s="77">
        <v>1095</v>
      </c>
      <c r="D72" s="77">
        <v>1095</v>
      </c>
      <c r="E72" s="78">
        <f t="shared" si="0"/>
        <v>0</v>
      </c>
      <c r="F72" s="79">
        <f t="shared" si="1"/>
        <v>0</v>
      </c>
      <c r="G72" s="32"/>
    </row>
    <row r="73" spans="1:7" ht="12.95" customHeight="1">
      <c r="A73" s="75">
        <v>27</v>
      </c>
      <c r="B73" s="76" t="s">
        <v>72</v>
      </c>
      <c r="C73" s="77">
        <v>2478</v>
      </c>
      <c r="D73" s="77">
        <v>2470</v>
      </c>
      <c r="E73" s="78">
        <f t="shared" si="0"/>
        <v>8</v>
      </c>
      <c r="F73" s="79">
        <f t="shared" si="1"/>
        <v>3.2284100080710249E-3</v>
      </c>
      <c r="G73" s="32"/>
    </row>
    <row r="74" spans="1:7" ht="12.95" customHeight="1">
      <c r="A74" s="75">
        <v>28</v>
      </c>
      <c r="B74" s="76" t="s">
        <v>73</v>
      </c>
      <c r="C74" s="77">
        <v>2091</v>
      </c>
      <c r="D74" s="77">
        <v>2082</v>
      </c>
      <c r="E74" s="78">
        <f t="shared" si="0"/>
        <v>9</v>
      </c>
      <c r="F74" s="79">
        <f t="shared" si="1"/>
        <v>4.30416068866571E-3</v>
      </c>
      <c r="G74" s="32"/>
    </row>
    <row r="75" spans="1:7" ht="12.95" customHeight="1">
      <c r="A75" s="75">
        <v>29</v>
      </c>
      <c r="B75" s="76" t="s">
        <v>74</v>
      </c>
      <c r="C75" s="77">
        <v>1364</v>
      </c>
      <c r="D75" s="77">
        <v>1297</v>
      </c>
      <c r="E75" s="78">
        <f t="shared" si="0"/>
        <v>67</v>
      </c>
      <c r="F75" s="79">
        <f t="shared" si="1"/>
        <v>4.912023460410557E-2</v>
      </c>
      <c r="G75" s="32"/>
    </row>
    <row r="76" spans="1:7" ht="12.95" customHeight="1">
      <c r="A76" s="75">
        <v>30</v>
      </c>
      <c r="B76" s="76" t="s">
        <v>75</v>
      </c>
      <c r="C76" s="77">
        <v>2020</v>
      </c>
      <c r="D76" s="77">
        <v>2020</v>
      </c>
      <c r="E76" s="78">
        <f t="shared" si="0"/>
        <v>0</v>
      </c>
      <c r="F76" s="79">
        <f t="shared" si="1"/>
        <v>0</v>
      </c>
      <c r="G76" s="32"/>
    </row>
    <row r="77" spans="1:7" ht="12.95" customHeight="1">
      <c r="A77" s="75">
        <v>31</v>
      </c>
      <c r="B77" s="76" t="s">
        <v>76</v>
      </c>
      <c r="C77" s="77">
        <v>1228</v>
      </c>
      <c r="D77" s="77">
        <v>1228</v>
      </c>
      <c r="E77" s="78">
        <f t="shared" si="0"/>
        <v>0</v>
      </c>
      <c r="F77" s="79">
        <f t="shared" si="1"/>
        <v>0</v>
      </c>
      <c r="G77" s="32"/>
    </row>
    <row r="78" spans="1:7" ht="12.95" customHeight="1">
      <c r="A78" s="75">
        <v>32</v>
      </c>
      <c r="B78" s="76" t="s">
        <v>77</v>
      </c>
      <c r="C78" s="77">
        <v>884</v>
      </c>
      <c r="D78" s="77">
        <v>884</v>
      </c>
      <c r="E78" s="78">
        <f t="shared" si="0"/>
        <v>0</v>
      </c>
      <c r="F78" s="79">
        <f t="shared" si="1"/>
        <v>0</v>
      </c>
      <c r="G78" s="32"/>
    </row>
    <row r="79" spans="1:7" ht="12.95" customHeight="1">
      <c r="A79" s="75">
        <v>33</v>
      </c>
      <c r="B79" s="76" t="s">
        <v>78</v>
      </c>
      <c r="C79" s="77">
        <v>1605</v>
      </c>
      <c r="D79" s="77">
        <v>1605</v>
      </c>
      <c r="E79" s="78">
        <f t="shared" si="0"/>
        <v>0</v>
      </c>
      <c r="F79" s="79">
        <f t="shared" si="1"/>
        <v>0</v>
      </c>
      <c r="G79" s="32"/>
    </row>
    <row r="80" spans="1:7" ht="12.95" customHeight="1">
      <c r="A80" s="75">
        <v>34</v>
      </c>
      <c r="B80" s="76" t="s">
        <v>79</v>
      </c>
      <c r="C80" s="77">
        <v>1868</v>
      </c>
      <c r="D80" s="77">
        <v>1868</v>
      </c>
      <c r="E80" s="78">
        <f t="shared" si="0"/>
        <v>0</v>
      </c>
      <c r="F80" s="79">
        <f t="shared" si="1"/>
        <v>0</v>
      </c>
      <c r="G80" s="32"/>
    </row>
    <row r="81" spans="1:7" ht="12.95" customHeight="1">
      <c r="A81" s="75">
        <v>35</v>
      </c>
      <c r="B81" s="76" t="s">
        <v>80</v>
      </c>
      <c r="C81" s="77">
        <v>1932</v>
      </c>
      <c r="D81" s="77">
        <v>1932</v>
      </c>
      <c r="E81" s="78">
        <f t="shared" si="0"/>
        <v>0</v>
      </c>
      <c r="F81" s="79">
        <f t="shared" si="1"/>
        <v>0</v>
      </c>
      <c r="G81" s="32"/>
    </row>
    <row r="82" spans="1:7" ht="12.95" customHeight="1">
      <c r="A82" s="75">
        <v>36</v>
      </c>
      <c r="B82" s="76" t="s">
        <v>81</v>
      </c>
      <c r="C82" s="77">
        <v>1596</v>
      </c>
      <c r="D82" s="77">
        <v>1596</v>
      </c>
      <c r="E82" s="78">
        <f t="shared" si="0"/>
        <v>0</v>
      </c>
      <c r="F82" s="79">
        <f t="shared" si="1"/>
        <v>0</v>
      </c>
      <c r="G82" s="32"/>
    </row>
    <row r="83" spans="1:7" ht="12.95" customHeight="1">
      <c r="A83" s="75">
        <v>37</v>
      </c>
      <c r="B83" s="76" t="s">
        <v>82</v>
      </c>
      <c r="C83" s="77">
        <v>2939</v>
      </c>
      <c r="D83" s="77">
        <v>2939</v>
      </c>
      <c r="E83" s="78">
        <f t="shared" si="0"/>
        <v>0</v>
      </c>
      <c r="F83" s="79">
        <f t="shared" si="1"/>
        <v>0</v>
      </c>
      <c r="G83" s="32"/>
    </row>
    <row r="84" spans="1:7" ht="12.95" customHeight="1">
      <c r="A84" s="75">
        <v>38</v>
      </c>
      <c r="B84" s="76" t="s">
        <v>83</v>
      </c>
      <c r="C84" s="77">
        <v>2196</v>
      </c>
      <c r="D84" s="77">
        <v>2196</v>
      </c>
      <c r="E84" s="78">
        <f t="shared" si="0"/>
        <v>0</v>
      </c>
      <c r="F84" s="79">
        <f t="shared" si="1"/>
        <v>0</v>
      </c>
      <c r="G84" s="32"/>
    </row>
    <row r="85" spans="1:7" ht="12.95" customHeight="1">
      <c r="A85" s="75">
        <v>39</v>
      </c>
      <c r="B85" s="76" t="s">
        <v>84</v>
      </c>
      <c r="C85" s="77">
        <v>2684</v>
      </c>
      <c r="D85" s="77">
        <v>2666</v>
      </c>
      <c r="E85" s="78">
        <f t="shared" si="0"/>
        <v>18</v>
      </c>
      <c r="F85" s="79">
        <f t="shared" si="1"/>
        <v>6.7064083457526085E-3</v>
      </c>
      <c r="G85" s="32"/>
    </row>
    <row r="86" spans="1:7" ht="12.95" customHeight="1">
      <c r="A86" s="75">
        <v>40</v>
      </c>
      <c r="B86" s="76" t="s">
        <v>85</v>
      </c>
      <c r="C86" s="77">
        <v>1388</v>
      </c>
      <c r="D86" s="77">
        <v>1388</v>
      </c>
      <c r="E86" s="78">
        <f t="shared" si="0"/>
        <v>0</v>
      </c>
      <c r="F86" s="79">
        <f t="shared" si="1"/>
        <v>0</v>
      </c>
      <c r="G86" s="32"/>
    </row>
    <row r="87" spans="1:7" ht="12.95" customHeight="1">
      <c r="A87" s="75">
        <v>41</v>
      </c>
      <c r="B87" s="76" t="s">
        <v>86</v>
      </c>
      <c r="C87" s="77">
        <v>2143</v>
      </c>
      <c r="D87" s="77">
        <v>2143</v>
      </c>
      <c r="E87" s="78">
        <f t="shared" si="0"/>
        <v>0</v>
      </c>
      <c r="F87" s="79">
        <f t="shared" si="1"/>
        <v>0</v>
      </c>
      <c r="G87" s="32"/>
    </row>
    <row r="88" spans="1:7" ht="12.95" customHeight="1">
      <c r="A88" s="75">
        <v>42</v>
      </c>
      <c r="B88" s="76" t="s">
        <v>87</v>
      </c>
      <c r="C88" s="77">
        <v>1630</v>
      </c>
      <c r="D88" s="77">
        <v>1630</v>
      </c>
      <c r="E88" s="78">
        <f t="shared" si="0"/>
        <v>0</v>
      </c>
      <c r="F88" s="79">
        <f t="shared" si="1"/>
        <v>0</v>
      </c>
      <c r="G88" s="32"/>
    </row>
    <row r="89" spans="1:7" ht="12.95" customHeight="1">
      <c r="A89" s="75">
        <v>43</v>
      </c>
      <c r="B89" s="76" t="s">
        <v>88</v>
      </c>
      <c r="C89" s="77">
        <v>827</v>
      </c>
      <c r="D89" s="77">
        <v>827</v>
      </c>
      <c r="E89" s="78">
        <f t="shared" si="0"/>
        <v>0</v>
      </c>
      <c r="F89" s="79">
        <f t="shared" si="1"/>
        <v>0</v>
      </c>
      <c r="G89" s="32"/>
    </row>
    <row r="90" spans="1:7" ht="12.95" customHeight="1">
      <c r="A90" s="75">
        <v>44</v>
      </c>
      <c r="B90" s="76" t="s">
        <v>89</v>
      </c>
      <c r="C90" s="77">
        <v>948</v>
      </c>
      <c r="D90" s="77">
        <v>935</v>
      </c>
      <c r="E90" s="78">
        <f t="shared" si="0"/>
        <v>13</v>
      </c>
      <c r="F90" s="79">
        <f t="shared" si="1"/>
        <v>1.3713080168776372E-2</v>
      </c>
      <c r="G90" s="32"/>
    </row>
    <row r="91" spans="1:7" ht="12.95" customHeight="1">
      <c r="A91" s="75">
        <v>45</v>
      </c>
      <c r="B91" s="76" t="s">
        <v>90</v>
      </c>
      <c r="C91" s="77">
        <v>2277</v>
      </c>
      <c r="D91" s="77">
        <v>2277</v>
      </c>
      <c r="E91" s="78">
        <f t="shared" si="0"/>
        <v>0</v>
      </c>
      <c r="F91" s="79">
        <f t="shared" si="1"/>
        <v>0</v>
      </c>
      <c r="G91" s="32"/>
    </row>
    <row r="92" spans="1:7" ht="12.95" customHeight="1">
      <c r="A92" s="75">
        <v>46</v>
      </c>
      <c r="B92" s="76" t="s">
        <v>91</v>
      </c>
      <c r="C92" s="77">
        <v>1653</v>
      </c>
      <c r="D92" s="77">
        <v>1634</v>
      </c>
      <c r="E92" s="78">
        <f t="shared" si="0"/>
        <v>19</v>
      </c>
      <c r="F92" s="79">
        <f t="shared" si="1"/>
        <v>1.1494252873563218E-2</v>
      </c>
      <c r="G92" s="32"/>
    </row>
    <row r="93" spans="1:7" ht="12.95" customHeight="1">
      <c r="A93" s="75">
        <v>47</v>
      </c>
      <c r="B93" s="76" t="s">
        <v>92</v>
      </c>
      <c r="C93" s="77">
        <v>1516</v>
      </c>
      <c r="D93" s="77">
        <v>1516</v>
      </c>
      <c r="E93" s="78">
        <f t="shared" si="0"/>
        <v>0</v>
      </c>
      <c r="F93" s="79">
        <f t="shared" si="1"/>
        <v>0</v>
      </c>
      <c r="G93" s="32"/>
    </row>
    <row r="94" spans="1:7" ht="12.95" customHeight="1">
      <c r="A94" s="75">
        <v>48</v>
      </c>
      <c r="B94" s="76" t="s">
        <v>93</v>
      </c>
      <c r="C94" s="77">
        <v>1719</v>
      </c>
      <c r="D94" s="77">
        <v>1719</v>
      </c>
      <c r="E94" s="78">
        <f t="shared" si="0"/>
        <v>0</v>
      </c>
      <c r="F94" s="79">
        <f t="shared" si="1"/>
        <v>0</v>
      </c>
      <c r="G94" s="32" t="s">
        <v>94</v>
      </c>
    </row>
    <row r="95" spans="1:7" ht="12.95" customHeight="1">
      <c r="A95" s="75">
        <v>49</v>
      </c>
      <c r="B95" s="76" t="s">
        <v>95</v>
      </c>
      <c r="C95" s="77">
        <v>1431</v>
      </c>
      <c r="D95" s="77">
        <v>1431</v>
      </c>
      <c r="E95" s="78">
        <f t="shared" si="0"/>
        <v>0</v>
      </c>
      <c r="F95" s="79">
        <f t="shared" si="1"/>
        <v>0</v>
      </c>
      <c r="G95" s="32"/>
    </row>
    <row r="96" spans="1:7" ht="12.95" customHeight="1">
      <c r="A96" s="75">
        <v>50</v>
      </c>
      <c r="B96" s="76" t="s">
        <v>96</v>
      </c>
      <c r="C96" s="77">
        <v>799</v>
      </c>
      <c r="D96" s="77">
        <v>797</v>
      </c>
      <c r="E96" s="78">
        <f t="shared" si="0"/>
        <v>2</v>
      </c>
      <c r="F96" s="79">
        <f t="shared" si="1"/>
        <v>2.5031289111389237E-3</v>
      </c>
      <c r="G96" s="32"/>
    </row>
    <row r="97" spans="1:15" ht="12.95" customHeight="1">
      <c r="A97" s="75">
        <v>51</v>
      </c>
      <c r="B97" s="76" t="s">
        <v>97</v>
      </c>
      <c r="C97" s="77">
        <v>1917</v>
      </c>
      <c r="D97" s="77">
        <v>1917</v>
      </c>
      <c r="E97" s="78">
        <f>C97-D97</f>
        <v>0</v>
      </c>
      <c r="F97" s="79">
        <f>E97/C97</f>
        <v>0</v>
      </c>
      <c r="G97" s="32"/>
    </row>
    <row r="98" spans="1:15" ht="12.95" customHeight="1">
      <c r="A98" s="80"/>
      <c r="B98" s="81" t="s">
        <v>98</v>
      </c>
      <c r="C98" s="82">
        <f>SUM(C47:C97)</f>
        <v>82176</v>
      </c>
      <c r="D98" s="82">
        <f>SUM(D47:D97)</f>
        <v>81966</v>
      </c>
      <c r="E98" s="82">
        <f t="shared" si="0"/>
        <v>210</v>
      </c>
      <c r="F98" s="83">
        <f t="shared" si="1"/>
        <v>2.5554906542056073E-3</v>
      </c>
      <c r="G98" s="32"/>
      <c r="O98" s="1">
        <f>D98+D154</f>
        <v>113029</v>
      </c>
    </row>
    <row r="99" spans="1:15" ht="12.95" customHeight="1">
      <c r="A99" s="84"/>
      <c r="B99" s="85"/>
      <c r="C99" s="86"/>
      <c r="D99" s="86"/>
      <c r="E99" s="86"/>
      <c r="F99" s="87"/>
      <c r="G99" s="88"/>
      <c r="H99" s="32"/>
    </row>
    <row r="100" spans="1:15" ht="12.95" customHeight="1">
      <c r="A100" s="383" t="s">
        <v>99</v>
      </c>
      <c r="B100" s="383"/>
      <c r="C100" s="383"/>
      <c r="D100" s="383"/>
      <c r="E100" s="383"/>
      <c r="F100" s="383"/>
      <c r="G100" s="383"/>
      <c r="H100" s="383"/>
    </row>
    <row r="101" spans="1:15" ht="38.25" customHeight="1">
      <c r="A101" s="53" t="s">
        <v>39</v>
      </c>
      <c r="B101" s="53" t="s">
        <v>40</v>
      </c>
      <c r="C101" s="53" t="s">
        <v>41</v>
      </c>
      <c r="D101" s="53" t="s">
        <v>42</v>
      </c>
      <c r="E101" s="72" t="s">
        <v>43</v>
      </c>
      <c r="F101" s="53" t="s">
        <v>44</v>
      </c>
      <c r="G101" s="32"/>
    </row>
    <row r="102" spans="1:15" ht="12.95" customHeight="1">
      <c r="A102" s="64">
        <v>1</v>
      </c>
      <c r="B102" s="64">
        <v>2</v>
      </c>
      <c r="C102" s="64">
        <v>3</v>
      </c>
      <c r="D102" s="64">
        <v>4</v>
      </c>
      <c r="E102" s="64" t="s">
        <v>45</v>
      </c>
      <c r="F102" s="74">
        <v>6</v>
      </c>
      <c r="G102" s="32"/>
    </row>
    <row r="103" spans="1:15" ht="12.95" customHeight="1">
      <c r="A103" s="75">
        <v>1</v>
      </c>
      <c r="B103" s="89" t="str">
        <f t="shared" ref="B103:B153" si="2">B47</f>
        <v>Agar Malwa</v>
      </c>
      <c r="C103" s="77">
        <v>304</v>
      </c>
      <c r="D103" s="77">
        <v>298</v>
      </c>
      <c r="E103" s="78">
        <f t="shared" ref="E103:E152" si="3">C103-D103</f>
        <v>6</v>
      </c>
      <c r="F103" s="79">
        <f t="shared" ref="F103:F154" si="4">E103/C103</f>
        <v>1.9736842105263157E-2</v>
      </c>
      <c r="G103" s="32"/>
    </row>
    <row r="104" spans="1:15" ht="12.95" customHeight="1">
      <c r="A104" s="75">
        <v>2</v>
      </c>
      <c r="B104" s="89" t="str">
        <f t="shared" si="2"/>
        <v>Anooppur</v>
      </c>
      <c r="C104" s="77">
        <v>389</v>
      </c>
      <c r="D104" s="77">
        <v>389</v>
      </c>
      <c r="E104" s="78">
        <f t="shared" si="3"/>
        <v>0</v>
      </c>
      <c r="F104" s="79">
        <f t="shared" si="4"/>
        <v>0</v>
      </c>
      <c r="G104" s="32"/>
    </row>
    <row r="105" spans="1:15" ht="12.95" customHeight="1">
      <c r="A105" s="75">
        <v>3</v>
      </c>
      <c r="B105" s="89" t="str">
        <f t="shared" si="2"/>
        <v>Alirajpur</v>
      </c>
      <c r="C105" s="77">
        <v>378</v>
      </c>
      <c r="D105" s="77">
        <v>378</v>
      </c>
      <c r="E105" s="78">
        <f t="shared" si="3"/>
        <v>0</v>
      </c>
      <c r="F105" s="79">
        <f t="shared" si="4"/>
        <v>0</v>
      </c>
      <c r="G105" s="32"/>
    </row>
    <row r="106" spans="1:15" ht="12.95" customHeight="1">
      <c r="A106" s="75">
        <v>4</v>
      </c>
      <c r="B106" s="89" t="str">
        <f t="shared" si="2"/>
        <v>Ashoknagar</v>
      </c>
      <c r="C106" s="77">
        <v>383</v>
      </c>
      <c r="D106" s="77">
        <v>383</v>
      </c>
      <c r="E106" s="78">
        <f t="shared" si="3"/>
        <v>0</v>
      </c>
      <c r="F106" s="79">
        <f t="shared" si="4"/>
        <v>0</v>
      </c>
      <c r="G106" s="32"/>
    </row>
    <row r="107" spans="1:15" ht="12.95" customHeight="1">
      <c r="A107" s="75">
        <v>5</v>
      </c>
      <c r="B107" s="89" t="str">
        <f t="shared" si="2"/>
        <v>Badwani</v>
      </c>
      <c r="C107" s="77">
        <v>709</v>
      </c>
      <c r="D107" s="77">
        <v>702</v>
      </c>
      <c r="E107" s="78">
        <f t="shared" si="3"/>
        <v>7</v>
      </c>
      <c r="F107" s="79">
        <f t="shared" si="4"/>
        <v>9.8730606488011286E-3</v>
      </c>
      <c r="G107" s="32"/>
    </row>
    <row r="108" spans="1:15" ht="12.95" customHeight="1">
      <c r="A108" s="75">
        <v>6</v>
      </c>
      <c r="B108" s="89" t="str">
        <f t="shared" si="2"/>
        <v>Balaghat</v>
      </c>
      <c r="C108" s="77">
        <v>774</v>
      </c>
      <c r="D108" s="77">
        <v>774</v>
      </c>
      <c r="E108" s="78">
        <f t="shared" si="3"/>
        <v>0</v>
      </c>
      <c r="F108" s="79">
        <f t="shared" si="4"/>
        <v>0</v>
      </c>
      <c r="G108" s="32"/>
    </row>
    <row r="109" spans="1:15" ht="12.95" customHeight="1">
      <c r="A109" s="75">
        <v>7</v>
      </c>
      <c r="B109" s="89" t="str">
        <f t="shared" si="2"/>
        <v>Betul</v>
      </c>
      <c r="C109" s="77">
        <v>874</v>
      </c>
      <c r="D109" s="77">
        <v>874</v>
      </c>
      <c r="E109" s="78">
        <f t="shared" si="3"/>
        <v>0</v>
      </c>
      <c r="F109" s="79">
        <f t="shared" si="4"/>
        <v>0</v>
      </c>
      <c r="G109" s="32"/>
    </row>
    <row r="110" spans="1:15" ht="12.95" customHeight="1">
      <c r="A110" s="75">
        <v>8</v>
      </c>
      <c r="B110" s="89" t="str">
        <f t="shared" si="2"/>
        <v>Bhind</v>
      </c>
      <c r="C110" s="77">
        <v>728</v>
      </c>
      <c r="D110" s="77">
        <v>728</v>
      </c>
      <c r="E110" s="78">
        <f t="shared" si="3"/>
        <v>0</v>
      </c>
      <c r="F110" s="79">
        <f t="shared" si="4"/>
        <v>0</v>
      </c>
      <c r="G110" s="32"/>
    </row>
    <row r="111" spans="1:15" ht="12.95" customHeight="1">
      <c r="A111" s="75">
        <v>9</v>
      </c>
      <c r="B111" s="89" t="str">
        <f t="shared" si="2"/>
        <v>Bhopal</v>
      </c>
      <c r="C111" s="77">
        <v>561</v>
      </c>
      <c r="D111" s="77">
        <v>561</v>
      </c>
      <c r="E111" s="78">
        <f t="shared" si="3"/>
        <v>0</v>
      </c>
      <c r="F111" s="79">
        <f t="shared" si="4"/>
        <v>0</v>
      </c>
      <c r="G111" s="32"/>
    </row>
    <row r="112" spans="1:15" ht="12.95" customHeight="1">
      <c r="A112" s="75">
        <v>10</v>
      </c>
      <c r="B112" s="89" t="str">
        <f t="shared" si="2"/>
        <v>Burhanpur</v>
      </c>
      <c r="C112" s="77">
        <v>218</v>
      </c>
      <c r="D112" s="77">
        <v>218</v>
      </c>
      <c r="E112" s="78">
        <f t="shared" si="3"/>
        <v>0</v>
      </c>
      <c r="F112" s="79">
        <f t="shared" si="4"/>
        <v>0</v>
      </c>
      <c r="G112" s="32"/>
    </row>
    <row r="113" spans="1:7" ht="12.95" customHeight="1">
      <c r="A113" s="75">
        <v>11</v>
      </c>
      <c r="B113" s="89" t="str">
        <f t="shared" si="2"/>
        <v>Chhatarpur</v>
      </c>
      <c r="C113" s="77">
        <v>762</v>
      </c>
      <c r="D113" s="77">
        <v>762</v>
      </c>
      <c r="E113" s="78">
        <f t="shared" si="3"/>
        <v>0</v>
      </c>
      <c r="F113" s="79">
        <f t="shared" si="4"/>
        <v>0</v>
      </c>
      <c r="G113" s="32"/>
    </row>
    <row r="114" spans="1:7" ht="12.95" customHeight="1">
      <c r="A114" s="75">
        <v>12</v>
      </c>
      <c r="B114" s="89" t="str">
        <f t="shared" si="2"/>
        <v>Chhindwara</v>
      </c>
      <c r="C114" s="77">
        <v>1049</v>
      </c>
      <c r="D114" s="77">
        <v>1049</v>
      </c>
      <c r="E114" s="78">
        <f t="shared" si="3"/>
        <v>0</v>
      </c>
      <c r="F114" s="79">
        <f t="shared" si="4"/>
        <v>0</v>
      </c>
      <c r="G114" s="32"/>
    </row>
    <row r="115" spans="1:7" ht="12.95" customHeight="1">
      <c r="A115" s="75">
        <v>13</v>
      </c>
      <c r="B115" s="89" t="str">
        <f t="shared" si="2"/>
        <v>Damoh</v>
      </c>
      <c r="C115" s="77">
        <v>623</v>
      </c>
      <c r="D115" s="77">
        <v>623</v>
      </c>
      <c r="E115" s="78">
        <f t="shared" si="3"/>
        <v>0</v>
      </c>
      <c r="F115" s="79">
        <f t="shared" si="4"/>
        <v>0</v>
      </c>
      <c r="G115" s="32"/>
    </row>
    <row r="116" spans="1:7" ht="12.95" customHeight="1">
      <c r="A116" s="75">
        <v>14</v>
      </c>
      <c r="B116" s="89" t="str">
        <f t="shared" si="2"/>
        <v>Datia</v>
      </c>
      <c r="C116" s="77">
        <v>401</v>
      </c>
      <c r="D116" s="77">
        <v>401</v>
      </c>
      <c r="E116" s="78">
        <f t="shared" si="3"/>
        <v>0</v>
      </c>
      <c r="F116" s="79">
        <f t="shared" si="4"/>
        <v>0</v>
      </c>
      <c r="G116" s="32"/>
    </row>
    <row r="117" spans="1:7" ht="12.95" customHeight="1">
      <c r="A117" s="75">
        <v>15</v>
      </c>
      <c r="B117" s="89" t="str">
        <f t="shared" si="2"/>
        <v>Dewas</v>
      </c>
      <c r="C117" s="77">
        <v>618</v>
      </c>
      <c r="D117" s="77">
        <v>618</v>
      </c>
      <c r="E117" s="78">
        <f t="shared" si="3"/>
        <v>0</v>
      </c>
      <c r="F117" s="79">
        <f t="shared" si="4"/>
        <v>0</v>
      </c>
      <c r="G117" s="32"/>
    </row>
    <row r="118" spans="1:7" ht="12.95" customHeight="1">
      <c r="A118" s="75">
        <v>16</v>
      </c>
      <c r="B118" s="89" t="str">
        <f t="shared" si="2"/>
        <v>Dhar</v>
      </c>
      <c r="C118" s="77">
        <v>821</v>
      </c>
      <c r="D118" s="77">
        <v>821</v>
      </c>
      <c r="E118" s="78">
        <f t="shared" si="3"/>
        <v>0</v>
      </c>
      <c r="F118" s="79">
        <f t="shared" si="4"/>
        <v>0</v>
      </c>
      <c r="G118" s="32"/>
    </row>
    <row r="119" spans="1:7" ht="12.95" customHeight="1">
      <c r="A119" s="75">
        <v>17</v>
      </c>
      <c r="B119" s="89" t="str">
        <f t="shared" si="2"/>
        <v>Dindori</v>
      </c>
      <c r="C119" s="77">
        <v>450</v>
      </c>
      <c r="D119" s="77">
        <v>450</v>
      </c>
      <c r="E119" s="78">
        <f t="shared" si="3"/>
        <v>0</v>
      </c>
      <c r="F119" s="79">
        <f t="shared" si="4"/>
        <v>0</v>
      </c>
      <c r="G119" s="32"/>
    </row>
    <row r="120" spans="1:7" ht="12.95" customHeight="1">
      <c r="A120" s="75">
        <v>18</v>
      </c>
      <c r="B120" s="89" t="str">
        <f t="shared" si="2"/>
        <v>Guna</v>
      </c>
      <c r="C120" s="77">
        <v>605</v>
      </c>
      <c r="D120" s="77">
        <v>605</v>
      </c>
      <c r="E120" s="78">
        <f t="shared" si="3"/>
        <v>0</v>
      </c>
      <c r="F120" s="79">
        <f t="shared" si="4"/>
        <v>0</v>
      </c>
      <c r="G120" s="32"/>
    </row>
    <row r="121" spans="1:7" ht="12.95" customHeight="1">
      <c r="A121" s="75">
        <v>19</v>
      </c>
      <c r="B121" s="89" t="str">
        <f t="shared" si="2"/>
        <v>Gwalior</v>
      </c>
      <c r="C121" s="77">
        <v>652</v>
      </c>
      <c r="D121" s="77">
        <v>652</v>
      </c>
      <c r="E121" s="78">
        <f t="shared" si="3"/>
        <v>0</v>
      </c>
      <c r="F121" s="79">
        <f t="shared" si="4"/>
        <v>0</v>
      </c>
      <c r="G121" s="32"/>
    </row>
    <row r="122" spans="1:7" ht="12.95" customHeight="1">
      <c r="A122" s="75">
        <v>20</v>
      </c>
      <c r="B122" s="89" t="str">
        <f t="shared" si="2"/>
        <v>Harda</v>
      </c>
      <c r="C122" s="77">
        <v>282</v>
      </c>
      <c r="D122" s="77">
        <v>282</v>
      </c>
      <c r="E122" s="78">
        <f t="shared" si="3"/>
        <v>0</v>
      </c>
      <c r="F122" s="79">
        <f t="shared" si="4"/>
        <v>0</v>
      </c>
      <c r="G122" s="32"/>
    </row>
    <row r="123" spans="1:7" ht="12.95" customHeight="1">
      <c r="A123" s="75">
        <v>21</v>
      </c>
      <c r="B123" s="89" t="str">
        <f t="shared" si="2"/>
        <v>Hoshangabad</v>
      </c>
      <c r="C123" s="77">
        <v>547</v>
      </c>
      <c r="D123" s="77">
        <v>547</v>
      </c>
      <c r="E123" s="78">
        <f t="shared" si="3"/>
        <v>0</v>
      </c>
      <c r="F123" s="79">
        <f t="shared" si="4"/>
        <v>0</v>
      </c>
      <c r="G123" s="32"/>
    </row>
    <row r="124" spans="1:7" ht="12.95" customHeight="1">
      <c r="A124" s="75">
        <v>22</v>
      </c>
      <c r="B124" s="89" t="str">
        <f t="shared" si="2"/>
        <v>Indore</v>
      </c>
      <c r="C124" s="77">
        <v>597</v>
      </c>
      <c r="D124" s="77">
        <v>597</v>
      </c>
      <c r="E124" s="78">
        <f t="shared" si="3"/>
        <v>0</v>
      </c>
      <c r="F124" s="79">
        <f t="shared" si="4"/>
        <v>0</v>
      </c>
      <c r="G124" s="32"/>
    </row>
    <row r="125" spans="1:7" ht="12.95" customHeight="1">
      <c r="A125" s="75">
        <v>23</v>
      </c>
      <c r="B125" s="89" t="str">
        <f t="shared" si="2"/>
        <v>Jabalpur</v>
      </c>
      <c r="C125" s="77">
        <v>697</v>
      </c>
      <c r="D125" s="77">
        <v>697</v>
      </c>
      <c r="E125" s="78">
        <f t="shared" si="3"/>
        <v>0</v>
      </c>
      <c r="F125" s="79">
        <f t="shared" si="4"/>
        <v>0</v>
      </c>
      <c r="G125" s="32"/>
    </row>
    <row r="126" spans="1:7" ht="12.95" customHeight="1">
      <c r="A126" s="75">
        <v>24</v>
      </c>
      <c r="B126" s="89" t="str">
        <f t="shared" si="2"/>
        <v>Jhabua</v>
      </c>
      <c r="C126" s="77">
        <v>445</v>
      </c>
      <c r="D126" s="77">
        <v>445</v>
      </c>
      <c r="E126" s="78">
        <f t="shared" si="3"/>
        <v>0</v>
      </c>
      <c r="F126" s="79">
        <f t="shared" si="4"/>
        <v>0</v>
      </c>
      <c r="G126" s="32"/>
    </row>
    <row r="127" spans="1:7" ht="12.95" customHeight="1">
      <c r="A127" s="75">
        <v>25</v>
      </c>
      <c r="B127" s="89" t="str">
        <f t="shared" si="2"/>
        <v>Katni</v>
      </c>
      <c r="C127" s="77">
        <v>529</v>
      </c>
      <c r="D127" s="77">
        <v>529</v>
      </c>
      <c r="E127" s="78">
        <f t="shared" si="3"/>
        <v>0</v>
      </c>
      <c r="F127" s="79">
        <f t="shared" si="4"/>
        <v>0</v>
      </c>
      <c r="G127" s="32"/>
    </row>
    <row r="128" spans="1:7" ht="12.95" customHeight="1">
      <c r="A128" s="75">
        <v>26</v>
      </c>
      <c r="B128" s="89" t="str">
        <f t="shared" si="2"/>
        <v>Khandwa</v>
      </c>
      <c r="C128" s="77">
        <v>495</v>
      </c>
      <c r="D128" s="77">
        <v>495</v>
      </c>
      <c r="E128" s="78">
        <f t="shared" si="3"/>
        <v>0</v>
      </c>
      <c r="F128" s="79">
        <f t="shared" si="4"/>
        <v>0</v>
      </c>
      <c r="G128" s="32"/>
    </row>
    <row r="129" spans="1:7" ht="12.95" customHeight="1">
      <c r="A129" s="75">
        <v>27</v>
      </c>
      <c r="B129" s="89" t="str">
        <f t="shared" si="2"/>
        <v>Khargone</v>
      </c>
      <c r="C129" s="77">
        <v>807</v>
      </c>
      <c r="D129" s="77">
        <v>805</v>
      </c>
      <c r="E129" s="78">
        <f t="shared" si="3"/>
        <v>2</v>
      </c>
      <c r="F129" s="79">
        <f t="shared" si="4"/>
        <v>2.4783147459727386E-3</v>
      </c>
      <c r="G129" s="32"/>
    </row>
    <row r="130" spans="1:7" ht="12.95" customHeight="1">
      <c r="A130" s="75">
        <v>28</v>
      </c>
      <c r="B130" s="89" t="str">
        <f t="shared" si="2"/>
        <v>Mandla</v>
      </c>
      <c r="C130" s="77">
        <v>613</v>
      </c>
      <c r="D130" s="77">
        <v>613</v>
      </c>
      <c r="E130" s="78">
        <f t="shared" si="3"/>
        <v>0</v>
      </c>
      <c r="F130" s="79">
        <f t="shared" si="4"/>
        <v>0</v>
      </c>
      <c r="G130" s="32"/>
    </row>
    <row r="131" spans="1:7" ht="12.95" customHeight="1">
      <c r="A131" s="75">
        <v>29</v>
      </c>
      <c r="B131" s="89" t="str">
        <f t="shared" si="2"/>
        <v>Mandsaur</v>
      </c>
      <c r="C131" s="77">
        <v>558</v>
      </c>
      <c r="D131" s="77">
        <v>558</v>
      </c>
      <c r="E131" s="78">
        <f t="shared" si="3"/>
        <v>0</v>
      </c>
      <c r="F131" s="79">
        <f t="shared" si="4"/>
        <v>0</v>
      </c>
      <c r="G131" s="32"/>
    </row>
    <row r="132" spans="1:7" ht="12.95" customHeight="1">
      <c r="A132" s="75">
        <v>30</v>
      </c>
      <c r="B132" s="89" t="str">
        <f t="shared" si="2"/>
        <v>Morena</v>
      </c>
      <c r="C132" s="77">
        <v>584</v>
      </c>
      <c r="D132" s="77">
        <v>584</v>
      </c>
      <c r="E132" s="78">
        <f t="shared" si="3"/>
        <v>0</v>
      </c>
      <c r="F132" s="79">
        <f t="shared" si="4"/>
        <v>0</v>
      </c>
      <c r="G132" s="32"/>
    </row>
    <row r="133" spans="1:7" ht="12.95" customHeight="1">
      <c r="A133" s="75">
        <v>31</v>
      </c>
      <c r="B133" s="89" t="str">
        <f t="shared" si="2"/>
        <v>Narsinghpur</v>
      </c>
      <c r="C133" s="77">
        <v>499</v>
      </c>
      <c r="D133" s="77">
        <v>499</v>
      </c>
      <c r="E133" s="78">
        <f t="shared" si="3"/>
        <v>0</v>
      </c>
      <c r="F133" s="79">
        <f t="shared" si="4"/>
        <v>0</v>
      </c>
      <c r="G133" s="32"/>
    </row>
    <row r="134" spans="1:7" ht="12.95" customHeight="1">
      <c r="A134" s="75">
        <v>32</v>
      </c>
      <c r="B134" s="89" t="str">
        <f t="shared" si="2"/>
        <v>Neemuch</v>
      </c>
      <c r="C134" s="77">
        <v>381</v>
      </c>
      <c r="D134" s="77">
        <v>381</v>
      </c>
      <c r="E134" s="78">
        <f t="shared" si="3"/>
        <v>0</v>
      </c>
      <c r="F134" s="79">
        <f t="shared" si="4"/>
        <v>0</v>
      </c>
      <c r="G134" s="32"/>
    </row>
    <row r="135" spans="1:7" ht="12.95" customHeight="1">
      <c r="A135" s="75">
        <v>33</v>
      </c>
      <c r="B135" s="89" t="str">
        <f t="shared" si="2"/>
        <v>Panna</v>
      </c>
      <c r="C135" s="77">
        <v>711</v>
      </c>
      <c r="D135" s="77">
        <v>711</v>
      </c>
      <c r="E135" s="78">
        <f t="shared" si="3"/>
        <v>0</v>
      </c>
      <c r="F135" s="79">
        <f t="shared" si="4"/>
        <v>0</v>
      </c>
      <c r="G135" s="32"/>
    </row>
    <row r="136" spans="1:7" ht="12.95" customHeight="1">
      <c r="A136" s="75">
        <v>34</v>
      </c>
      <c r="B136" s="89" t="str">
        <f t="shared" si="2"/>
        <v>Raisen</v>
      </c>
      <c r="C136" s="77">
        <v>666</v>
      </c>
      <c r="D136" s="77">
        <v>666</v>
      </c>
      <c r="E136" s="78">
        <f t="shared" si="3"/>
        <v>0</v>
      </c>
      <c r="F136" s="79">
        <f t="shared" si="4"/>
        <v>0</v>
      </c>
      <c r="G136" s="32"/>
    </row>
    <row r="137" spans="1:7" ht="12.95" customHeight="1">
      <c r="A137" s="75">
        <v>35</v>
      </c>
      <c r="B137" s="89" t="str">
        <f t="shared" si="2"/>
        <v>Rajgarh</v>
      </c>
      <c r="C137" s="77">
        <v>770</v>
      </c>
      <c r="D137" s="77">
        <v>770</v>
      </c>
      <c r="E137" s="78">
        <f t="shared" si="3"/>
        <v>0</v>
      </c>
      <c r="F137" s="79">
        <f t="shared" si="4"/>
        <v>0</v>
      </c>
      <c r="G137" s="32"/>
    </row>
    <row r="138" spans="1:7" ht="12.95" customHeight="1">
      <c r="A138" s="75">
        <v>36</v>
      </c>
      <c r="B138" s="89" t="str">
        <f t="shared" si="2"/>
        <v>Ratlam</v>
      </c>
      <c r="C138" s="77">
        <v>564</v>
      </c>
      <c r="D138" s="77">
        <v>564</v>
      </c>
      <c r="E138" s="78">
        <f t="shared" si="3"/>
        <v>0</v>
      </c>
      <c r="F138" s="79">
        <f t="shared" si="4"/>
        <v>0</v>
      </c>
      <c r="G138" s="32"/>
    </row>
    <row r="139" spans="1:7" ht="12.95" customHeight="1">
      <c r="A139" s="75">
        <v>37</v>
      </c>
      <c r="B139" s="89" t="str">
        <f t="shared" si="2"/>
        <v>Rewa</v>
      </c>
      <c r="C139" s="77">
        <v>1046</v>
      </c>
      <c r="D139" s="77">
        <v>1046</v>
      </c>
      <c r="E139" s="78">
        <f t="shared" si="3"/>
        <v>0</v>
      </c>
      <c r="F139" s="79">
        <f t="shared" si="4"/>
        <v>0</v>
      </c>
      <c r="G139" s="32"/>
    </row>
    <row r="140" spans="1:7" ht="12.95" customHeight="1">
      <c r="A140" s="75">
        <v>38</v>
      </c>
      <c r="B140" s="89" t="str">
        <f t="shared" si="2"/>
        <v>Sagar</v>
      </c>
      <c r="C140" s="77">
        <v>941</v>
      </c>
      <c r="D140" s="77">
        <v>941</v>
      </c>
      <c r="E140" s="78">
        <f t="shared" si="3"/>
        <v>0</v>
      </c>
      <c r="F140" s="79">
        <f t="shared" si="4"/>
        <v>0</v>
      </c>
      <c r="G140" s="32"/>
    </row>
    <row r="141" spans="1:7" ht="12.95" customHeight="1">
      <c r="A141" s="75">
        <v>39</v>
      </c>
      <c r="B141" s="89" t="str">
        <f t="shared" si="2"/>
        <v>Satna</v>
      </c>
      <c r="C141" s="77">
        <v>969</v>
      </c>
      <c r="D141" s="77">
        <v>969</v>
      </c>
      <c r="E141" s="78">
        <f t="shared" si="3"/>
        <v>0</v>
      </c>
      <c r="F141" s="79">
        <f t="shared" si="4"/>
        <v>0</v>
      </c>
      <c r="G141" s="32"/>
    </row>
    <row r="142" spans="1:7" ht="12.95" customHeight="1">
      <c r="A142" s="75">
        <v>40</v>
      </c>
      <c r="B142" s="89" t="str">
        <f t="shared" si="2"/>
        <v>Sehore</v>
      </c>
      <c r="C142" s="77">
        <v>708</v>
      </c>
      <c r="D142" s="77">
        <v>708</v>
      </c>
      <c r="E142" s="78">
        <f t="shared" si="3"/>
        <v>0</v>
      </c>
      <c r="F142" s="79">
        <f t="shared" si="4"/>
        <v>0</v>
      </c>
      <c r="G142" s="32"/>
    </row>
    <row r="143" spans="1:7" ht="12.95" customHeight="1">
      <c r="A143" s="75">
        <v>41</v>
      </c>
      <c r="B143" s="89" t="str">
        <f t="shared" si="2"/>
        <v>Seoni</v>
      </c>
      <c r="C143" s="77">
        <v>762</v>
      </c>
      <c r="D143" s="77">
        <v>762</v>
      </c>
      <c r="E143" s="78">
        <f t="shared" si="3"/>
        <v>0</v>
      </c>
      <c r="F143" s="79">
        <f t="shared" si="4"/>
        <v>0</v>
      </c>
      <c r="G143" s="32"/>
    </row>
    <row r="144" spans="1:7" ht="12.95" customHeight="1">
      <c r="A144" s="75">
        <v>42</v>
      </c>
      <c r="B144" s="89" t="str">
        <f t="shared" si="2"/>
        <v>Shahdol</v>
      </c>
      <c r="C144" s="77">
        <v>498</v>
      </c>
      <c r="D144" s="77">
        <v>498</v>
      </c>
      <c r="E144" s="78">
        <f t="shared" si="3"/>
        <v>0</v>
      </c>
      <c r="F144" s="79">
        <f t="shared" si="4"/>
        <v>0</v>
      </c>
      <c r="G144" s="32"/>
    </row>
    <row r="145" spans="1:19" ht="12.95" customHeight="1">
      <c r="A145" s="75">
        <v>43</v>
      </c>
      <c r="B145" s="89" t="str">
        <f t="shared" si="2"/>
        <v>Shajapur</v>
      </c>
      <c r="C145" s="77">
        <v>438</v>
      </c>
      <c r="D145" s="77">
        <v>438</v>
      </c>
      <c r="E145" s="78">
        <f t="shared" si="3"/>
        <v>0</v>
      </c>
      <c r="F145" s="79">
        <f t="shared" si="4"/>
        <v>0</v>
      </c>
      <c r="G145" s="32"/>
    </row>
    <row r="146" spans="1:19" ht="12.95" customHeight="1">
      <c r="A146" s="75">
        <v>44</v>
      </c>
      <c r="B146" s="89" t="str">
        <f t="shared" si="2"/>
        <v>Sheopur</v>
      </c>
      <c r="C146" s="77">
        <v>304</v>
      </c>
      <c r="D146" s="77">
        <v>301</v>
      </c>
      <c r="E146" s="78">
        <f t="shared" si="3"/>
        <v>3</v>
      </c>
      <c r="F146" s="79">
        <f t="shared" si="4"/>
        <v>9.8684210526315784E-3</v>
      </c>
      <c r="G146" s="32"/>
      <c r="Q146" s="1" t="s">
        <v>100</v>
      </c>
    </row>
    <row r="147" spans="1:19" ht="12.95" customHeight="1">
      <c r="A147" s="75">
        <v>45</v>
      </c>
      <c r="B147" s="89" t="str">
        <f t="shared" si="2"/>
        <v>Shivpuri</v>
      </c>
      <c r="C147" s="77">
        <v>703</v>
      </c>
      <c r="D147" s="77">
        <v>703</v>
      </c>
      <c r="E147" s="78">
        <f t="shared" si="3"/>
        <v>0</v>
      </c>
      <c r="F147" s="79">
        <f t="shared" si="4"/>
        <v>0</v>
      </c>
      <c r="G147" s="32"/>
    </row>
    <row r="148" spans="1:19" ht="12.95" customHeight="1">
      <c r="A148" s="75">
        <v>46</v>
      </c>
      <c r="B148" s="89" t="str">
        <f t="shared" si="2"/>
        <v>Sidhi</v>
      </c>
      <c r="C148" s="77">
        <v>641</v>
      </c>
      <c r="D148" s="77">
        <v>634</v>
      </c>
      <c r="E148" s="78">
        <f t="shared" si="3"/>
        <v>7</v>
      </c>
      <c r="F148" s="79">
        <f t="shared" si="4"/>
        <v>1.0920436817472699E-2</v>
      </c>
      <c r="G148" s="32"/>
    </row>
    <row r="149" spans="1:19" ht="12.95" customHeight="1">
      <c r="A149" s="75">
        <v>47</v>
      </c>
      <c r="B149" s="89" t="str">
        <f t="shared" si="2"/>
        <v>Singroli</v>
      </c>
      <c r="C149" s="77">
        <v>515</v>
      </c>
      <c r="D149" s="77">
        <v>515</v>
      </c>
      <c r="E149" s="78">
        <f t="shared" si="3"/>
        <v>0</v>
      </c>
      <c r="F149" s="79">
        <f t="shared" si="4"/>
        <v>0</v>
      </c>
      <c r="G149" s="32"/>
    </row>
    <row r="150" spans="1:19" ht="12.95" customHeight="1">
      <c r="A150" s="75">
        <v>48</v>
      </c>
      <c r="B150" s="89" t="str">
        <f t="shared" si="2"/>
        <v>Tikamgarh</v>
      </c>
      <c r="C150" s="77">
        <v>609</v>
      </c>
      <c r="D150" s="77">
        <v>609</v>
      </c>
      <c r="E150" s="78">
        <f t="shared" si="3"/>
        <v>0</v>
      </c>
      <c r="F150" s="79">
        <f t="shared" si="4"/>
        <v>0</v>
      </c>
      <c r="G150" s="32"/>
    </row>
    <row r="151" spans="1:19" ht="12.95" customHeight="1">
      <c r="A151" s="75">
        <v>49</v>
      </c>
      <c r="B151" s="89" t="str">
        <f t="shared" si="2"/>
        <v>Ujjain</v>
      </c>
      <c r="C151" s="77">
        <v>728</v>
      </c>
      <c r="D151" s="77">
        <v>728</v>
      </c>
      <c r="E151" s="78">
        <f t="shared" si="3"/>
        <v>0</v>
      </c>
      <c r="F151" s="79">
        <f t="shared" si="4"/>
        <v>0</v>
      </c>
      <c r="G151" s="32"/>
    </row>
    <row r="152" spans="1:19" ht="12.95" customHeight="1">
      <c r="A152" s="75">
        <v>50</v>
      </c>
      <c r="B152" s="89" t="str">
        <f t="shared" si="2"/>
        <v>Umaria</v>
      </c>
      <c r="C152" s="77">
        <v>381</v>
      </c>
      <c r="D152" s="77">
        <v>380</v>
      </c>
      <c r="E152" s="78">
        <f t="shared" si="3"/>
        <v>1</v>
      </c>
      <c r="F152" s="79">
        <f t="shared" si="4"/>
        <v>2.6246719160104987E-3</v>
      </c>
      <c r="G152" s="32"/>
      <c r="Q152" s="1">
        <f>C154+C98</f>
        <v>113265</v>
      </c>
      <c r="R152" s="1">
        <f>D154+D98</f>
        <v>113029</v>
      </c>
      <c r="S152" s="90">
        <f>R152/Q152</f>
        <v>0.99791639076502003</v>
      </c>
    </row>
    <row r="153" spans="1:19" ht="12.95" customHeight="1">
      <c r="A153" s="75">
        <v>51</v>
      </c>
      <c r="B153" s="89" t="str">
        <f t="shared" si="2"/>
        <v>Vidisha</v>
      </c>
      <c r="C153" s="77">
        <v>802</v>
      </c>
      <c r="D153" s="77">
        <v>802</v>
      </c>
      <c r="E153" s="78">
        <f>C153-D153</f>
        <v>0</v>
      </c>
      <c r="F153" s="79">
        <f>E153/C153</f>
        <v>0</v>
      </c>
      <c r="G153" s="32"/>
      <c r="S153" s="90"/>
    </row>
    <row r="154" spans="1:19" ht="12.95" customHeight="1">
      <c r="A154" s="91"/>
      <c r="B154" s="81" t="s">
        <v>18</v>
      </c>
      <c r="C154" s="82">
        <f>SUM(C103:C153)</f>
        <v>31089</v>
      </c>
      <c r="D154" s="82">
        <f>SUM(D103:D153)</f>
        <v>31063</v>
      </c>
      <c r="E154" s="92">
        <f>C154-D154</f>
        <v>26</v>
      </c>
      <c r="F154" s="83">
        <f t="shared" si="4"/>
        <v>8.3630866222779757E-4</v>
      </c>
      <c r="G154" s="32"/>
    </row>
    <row r="155" spans="1:19" ht="12.95" customHeight="1">
      <c r="A155" s="84"/>
      <c r="B155" s="93"/>
      <c r="C155" s="93"/>
      <c r="D155" s="93"/>
      <c r="E155" s="93"/>
      <c r="F155" s="32"/>
      <c r="G155" s="88"/>
      <c r="H155" s="32"/>
    </row>
    <row r="156" spans="1:19" ht="12.95" customHeight="1">
      <c r="A156" s="383" t="s">
        <v>101</v>
      </c>
      <c r="B156" s="383"/>
      <c r="C156" s="383"/>
      <c r="D156" s="383"/>
      <c r="E156" s="383"/>
      <c r="F156" s="383"/>
      <c r="G156" s="383"/>
      <c r="H156" s="32"/>
    </row>
    <row r="157" spans="1:19" ht="51.75" customHeight="1">
      <c r="A157" s="53" t="s">
        <v>39</v>
      </c>
      <c r="B157" s="53" t="s">
        <v>40</v>
      </c>
      <c r="C157" s="53" t="s">
        <v>102</v>
      </c>
      <c r="D157" s="53" t="s">
        <v>103</v>
      </c>
      <c r="E157" s="72" t="s">
        <v>11</v>
      </c>
      <c r="F157" s="94" t="s">
        <v>104</v>
      </c>
      <c r="G157" s="53" t="s">
        <v>105</v>
      </c>
      <c r="H157" s="95"/>
      <c r="J157" s="73" t="s">
        <v>106</v>
      </c>
    </row>
    <row r="158" spans="1:19" ht="12.95" customHeight="1">
      <c r="A158" s="96">
        <v>1</v>
      </c>
      <c r="B158" s="96">
        <v>2</v>
      </c>
      <c r="C158" s="96">
        <v>3</v>
      </c>
      <c r="D158" s="96">
        <v>4</v>
      </c>
      <c r="E158" s="96" t="s">
        <v>107</v>
      </c>
      <c r="F158" s="97">
        <v>6</v>
      </c>
      <c r="G158" s="98">
        <v>7</v>
      </c>
      <c r="H158" s="99"/>
    </row>
    <row r="159" spans="1:19" ht="12.95" customHeight="1">
      <c r="A159" s="100">
        <v>1</v>
      </c>
      <c r="B159" s="101" t="str">
        <f t="shared" ref="B159:B209" si="5">B47</f>
        <v>Agar Malwa</v>
      </c>
      <c r="C159" s="102">
        <v>28823</v>
      </c>
      <c r="D159" s="103">
        <v>24498</v>
      </c>
      <c r="E159" s="104">
        <f>D159-C159</f>
        <v>-4325</v>
      </c>
      <c r="F159" s="105">
        <f>E159/C159</f>
        <v>-0.15005377649793566</v>
      </c>
      <c r="G159" s="79">
        <f>D159/C159</f>
        <v>0.84994622350206428</v>
      </c>
      <c r="H159" s="106"/>
    </row>
    <row r="160" spans="1:19" ht="12.95" customHeight="1">
      <c r="A160" s="100">
        <v>2</v>
      </c>
      <c r="B160" s="101" t="str">
        <f t="shared" si="5"/>
        <v>Anooppur</v>
      </c>
      <c r="C160" s="102">
        <v>45534</v>
      </c>
      <c r="D160" s="103">
        <v>31115</v>
      </c>
      <c r="E160" s="104">
        <f t="shared" ref="E160:E210" si="6">D160-C160</f>
        <v>-14419</v>
      </c>
      <c r="F160" s="105">
        <f t="shared" ref="F160:F208" si="7">E160/C160</f>
        <v>-0.31666447050555629</v>
      </c>
      <c r="G160" s="79">
        <f t="shared" ref="G160:G208" si="8">D160/C160</f>
        <v>0.68333552949444376</v>
      </c>
      <c r="H160" s="106"/>
    </row>
    <row r="161" spans="1:8" ht="12.95" customHeight="1">
      <c r="A161" s="100">
        <v>3</v>
      </c>
      <c r="B161" s="101" t="str">
        <f t="shared" si="5"/>
        <v>Alirajpur</v>
      </c>
      <c r="C161" s="102">
        <v>91137</v>
      </c>
      <c r="D161" s="103">
        <v>71555</v>
      </c>
      <c r="E161" s="104">
        <f t="shared" si="6"/>
        <v>-19582</v>
      </c>
      <c r="F161" s="105">
        <f t="shared" si="7"/>
        <v>-0.2148633376126052</v>
      </c>
      <c r="G161" s="79">
        <f t="shared" si="8"/>
        <v>0.78513666238739477</v>
      </c>
      <c r="H161" s="106"/>
    </row>
    <row r="162" spans="1:8" ht="12.95" customHeight="1">
      <c r="A162" s="100">
        <v>4</v>
      </c>
      <c r="B162" s="101" t="str">
        <f t="shared" si="5"/>
        <v>Ashoknagar</v>
      </c>
      <c r="C162" s="102">
        <v>43613</v>
      </c>
      <c r="D162" s="103">
        <v>28349</v>
      </c>
      <c r="E162" s="104">
        <f t="shared" si="6"/>
        <v>-15264</v>
      </c>
      <c r="F162" s="105">
        <f t="shared" si="7"/>
        <v>-0.34998738908123722</v>
      </c>
      <c r="G162" s="79">
        <f t="shared" si="8"/>
        <v>0.65001261091876272</v>
      </c>
      <c r="H162" s="106"/>
    </row>
    <row r="163" spans="1:8" ht="12.95" customHeight="1">
      <c r="A163" s="100">
        <v>5</v>
      </c>
      <c r="B163" s="101" t="str">
        <f t="shared" si="5"/>
        <v>Badwani</v>
      </c>
      <c r="C163" s="102">
        <v>106212</v>
      </c>
      <c r="D163" s="103">
        <v>79866</v>
      </c>
      <c r="E163" s="104">
        <f t="shared" si="6"/>
        <v>-26346</v>
      </c>
      <c r="F163" s="105">
        <f t="shared" si="7"/>
        <v>-0.24805106767596882</v>
      </c>
      <c r="G163" s="79">
        <f t="shared" si="8"/>
        <v>0.75194893232403115</v>
      </c>
      <c r="H163" s="106"/>
    </row>
    <row r="164" spans="1:8" ht="12.95" customHeight="1">
      <c r="A164" s="100">
        <v>6</v>
      </c>
      <c r="B164" s="101" t="str">
        <f t="shared" si="5"/>
        <v>Balaghat</v>
      </c>
      <c r="C164" s="102">
        <v>84189</v>
      </c>
      <c r="D164" s="103">
        <v>66741</v>
      </c>
      <c r="E164" s="104">
        <f t="shared" si="6"/>
        <v>-17448</v>
      </c>
      <c r="F164" s="105">
        <f t="shared" si="7"/>
        <v>-0.207247977764316</v>
      </c>
      <c r="G164" s="79">
        <f t="shared" si="8"/>
        <v>0.79275202223568397</v>
      </c>
      <c r="H164" s="106"/>
    </row>
    <row r="165" spans="1:8" ht="12.95" customHeight="1">
      <c r="A165" s="100">
        <v>7</v>
      </c>
      <c r="B165" s="101" t="str">
        <f t="shared" si="5"/>
        <v>Betul</v>
      </c>
      <c r="C165" s="107">
        <v>98180</v>
      </c>
      <c r="D165" s="103">
        <v>72339</v>
      </c>
      <c r="E165" s="104">
        <f t="shared" si="6"/>
        <v>-25841</v>
      </c>
      <c r="F165" s="105">
        <f t="shared" si="7"/>
        <v>-0.26320024444897128</v>
      </c>
      <c r="G165" s="79">
        <f t="shared" si="8"/>
        <v>0.73679975555102872</v>
      </c>
      <c r="H165" s="106"/>
    </row>
    <row r="166" spans="1:8" ht="12.95" customHeight="1">
      <c r="A166" s="100">
        <v>8</v>
      </c>
      <c r="B166" s="101" t="str">
        <f t="shared" si="5"/>
        <v>Bhind</v>
      </c>
      <c r="C166" s="107">
        <v>87407</v>
      </c>
      <c r="D166" s="103">
        <v>56813</v>
      </c>
      <c r="E166" s="104">
        <f t="shared" si="6"/>
        <v>-30594</v>
      </c>
      <c r="F166" s="105">
        <f t="shared" si="7"/>
        <v>-0.35001773313350187</v>
      </c>
      <c r="G166" s="79">
        <f t="shared" si="8"/>
        <v>0.64998226686649807</v>
      </c>
      <c r="H166" s="106"/>
    </row>
    <row r="167" spans="1:8" ht="12.95" customHeight="1">
      <c r="A167" s="100">
        <v>9</v>
      </c>
      <c r="B167" s="101" t="str">
        <f t="shared" si="5"/>
        <v>Bhopal</v>
      </c>
      <c r="C167" s="107">
        <v>75421</v>
      </c>
      <c r="D167" s="103">
        <v>53149</v>
      </c>
      <c r="E167" s="104">
        <f t="shared" si="6"/>
        <v>-22272</v>
      </c>
      <c r="F167" s="105">
        <f t="shared" si="7"/>
        <v>-0.29530236936662202</v>
      </c>
      <c r="G167" s="79">
        <f t="shared" si="8"/>
        <v>0.70469763063337798</v>
      </c>
      <c r="H167" s="106"/>
    </row>
    <row r="168" spans="1:8" ht="12.95" customHeight="1">
      <c r="A168" s="100">
        <v>10</v>
      </c>
      <c r="B168" s="101" t="str">
        <f t="shared" si="5"/>
        <v>Burhanpur</v>
      </c>
      <c r="C168" s="107">
        <v>51065</v>
      </c>
      <c r="D168" s="103">
        <v>34826</v>
      </c>
      <c r="E168" s="104">
        <f t="shared" si="6"/>
        <v>-16239</v>
      </c>
      <c r="F168" s="105">
        <f t="shared" si="7"/>
        <v>-0.31800646235190444</v>
      </c>
      <c r="G168" s="79">
        <f t="shared" si="8"/>
        <v>0.68199353764809556</v>
      </c>
      <c r="H168" s="106"/>
    </row>
    <row r="169" spans="1:8" ht="12.95" customHeight="1">
      <c r="A169" s="100">
        <v>11</v>
      </c>
      <c r="B169" s="101" t="str">
        <f t="shared" si="5"/>
        <v>Chhatarpur</v>
      </c>
      <c r="C169" s="107">
        <v>141085</v>
      </c>
      <c r="D169" s="103">
        <v>82552</v>
      </c>
      <c r="E169" s="104">
        <f t="shared" si="6"/>
        <v>-58533</v>
      </c>
      <c r="F169" s="105">
        <f t="shared" si="7"/>
        <v>-0.41487755608321225</v>
      </c>
      <c r="G169" s="79">
        <f t="shared" si="8"/>
        <v>0.5851224439167878</v>
      </c>
      <c r="H169" s="106"/>
    </row>
    <row r="170" spans="1:8" ht="12.95" customHeight="1">
      <c r="A170" s="100">
        <v>12</v>
      </c>
      <c r="B170" s="101" t="str">
        <f t="shared" si="5"/>
        <v>Chhindwara</v>
      </c>
      <c r="C170" s="107">
        <v>107748</v>
      </c>
      <c r="D170" s="103">
        <v>86247</v>
      </c>
      <c r="E170" s="104">
        <f t="shared" si="6"/>
        <v>-21501</v>
      </c>
      <c r="F170" s="105">
        <f t="shared" si="7"/>
        <v>-0.19954894754426997</v>
      </c>
      <c r="G170" s="79">
        <f t="shared" si="8"/>
        <v>0.80045105245573001</v>
      </c>
      <c r="H170" s="106"/>
    </row>
    <row r="171" spans="1:8" ht="12.95" customHeight="1">
      <c r="A171" s="100">
        <v>13</v>
      </c>
      <c r="B171" s="101" t="str">
        <f t="shared" si="5"/>
        <v>Damoh</v>
      </c>
      <c r="C171" s="107">
        <v>85981</v>
      </c>
      <c r="D171" s="103">
        <v>60187</v>
      </c>
      <c r="E171" s="104">
        <f t="shared" si="6"/>
        <v>-25794</v>
      </c>
      <c r="F171" s="105">
        <f t="shared" si="7"/>
        <v>-0.29999651085704981</v>
      </c>
      <c r="G171" s="79">
        <f t="shared" si="8"/>
        <v>0.70000348914295019</v>
      </c>
      <c r="H171" s="106"/>
    </row>
    <row r="172" spans="1:8" ht="12.95" customHeight="1">
      <c r="A172" s="100">
        <v>14</v>
      </c>
      <c r="B172" s="101" t="str">
        <f t="shared" si="5"/>
        <v>Datia</v>
      </c>
      <c r="C172" s="107">
        <v>46835</v>
      </c>
      <c r="D172" s="103">
        <v>28569</v>
      </c>
      <c r="E172" s="104">
        <f t="shared" si="6"/>
        <v>-18266</v>
      </c>
      <c r="F172" s="105">
        <f t="shared" si="7"/>
        <v>-0.3900074730436639</v>
      </c>
      <c r="G172" s="79">
        <f t="shared" si="8"/>
        <v>0.6099925269563361</v>
      </c>
      <c r="H172" s="106"/>
    </row>
    <row r="173" spans="1:8" ht="12.95" customHeight="1">
      <c r="A173" s="100">
        <v>15</v>
      </c>
      <c r="B173" s="101" t="str">
        <f t="shared" si="5"/>
        <v>Dewas</v>
      </c>
      <c r="C173" s="107">
        <v>70776</v>
      </c>
      <c r="D173" s="103">
        <v>53788</v>
      </c>
      <c r="E173" s="104">
        <f t="shared" si="6"/>
        <v>-16988</v>
      </c>
      <c r="F173" s="105">
        <f t="shared" si="7"/>
        <v>-0.24002486718661692</v>
      </c>
      <c r="G173" s="79">
        <f t="shared" si="8"/>
        <v>0.75997513281338303</v>
      </c>
      <c r="H173" s="106"/>
    </row>
    <row r="174" spans="1:8" ht="12.95" customHeight="1">
      <c r="A174" s="100">
        <v>16</v>
      </c>
      <c r="B174" s="101" t="str">
        <f t="shared" si="5"/>
        <v>Dhar</v>
      </c>
      <c r="C174" s="107">
        <v>141087</v>
      </c>
      <c r="D174" s="103">
        <v>91707</v>
      </c>
      <c r="E174" s="104">
        <f t="shared" si="6"/>
        <v>-49380</v>
      </c>
      <c r="F174" s="105">
        <f t="shared" si="7"/>
        <v>-0.34999681047864084</v>
      </c>
      <c r="G174" s="79">
        <f t="shared" si="8"/>
        <v>0.65000318952135916</v>
      </c>
      <c r="H174" s="106"/>
    </row>
    <row r="175" spans="1:8" ht="12.95" customHeight="1">
      <c r="A175" s="100">
        <v>17</v>
      </c>
      <c r="B175" s="101" t="str">
        <f t="shared" si="5"/>
        <v>Dindori</v>
      </c>
      <c r="C175" s="107">
        <v>61141</v>
      </c>
      <c r="D175" s="103">
        <v>48914</v>
      </c>
      <c r="E175" s="104">
        <f t="shared" si="6"/>
        <v>-12227</v>
      </c>
      <c r="F175" s="105">
        <f t="shared" si="7"/>
        <v>-0.19998037323563567</v>
      </c>
      <c r="G175" s="79">
        <f t="shared" si="8"/>
        <v>0.80001962676436433</v>
      </c>
      <c r="H175" s="106"/>
    </row>
    <row r="176" spans="1:8" ht="12.95" customHeight="1">
      <c r="A176" s="100">
        <v>18</v>
      </c>
      <c r="B176" s="101" t="str">
        <f t="shared" si="5"/>
        <v>Guna</v>
      </c>
      <c r="C176" s="107">
        <v>86574</v>
      </c>
      <c r="D176" s="103">
        <v>50967</v>
      </c>
      <c r="E176" s="104">
        <f t="shared" si="6"/>
        <v>-35607</v>
      </c>
      <c r="F176" s="105">
        <f t="shared" si="7"/>
        <v>-0.41128976367038605</v>
      </c>
      <c r="G176" s="79">
        <f t="shared" si="8"/>
        <v>0.58871023632961395</v>
      </c>
      <c r="H176" s="106"/>
    </row>
    <row r="177" spans="1:8" ht="12.95" customHeight="1">
      <c r="A177" s="100">
        <v>19</v>
      </c>
      <c r="B177" s="101" t="str">
        <f t="shared" si="5"/>
        <v>Gwalior</v>
      </c>
      <c r="C177" s="107">
        <v>65928</v>
      </c>
      <c r="D177" s="103">
        <v>46151</v>
      </c>
      <c r="E177" s="104">
        <f t="shared" si="6"/>
        <v>-19777</v>
      </c>
      <c r="F177" s="105">
        <f t="shared" si="7"/>
        <v>-0.29997876471302026</v>
      </c>
      <c r="G177" s="79">
        <f t="shared" si="8"/>
        <v>0.70002123528697968</v>
      </c>
      <c r="H177" s="106"/>
    </row>
    <row r="178" spans="1:8" ht="12.95" customHeight="1">
      <c r="A178" s="100">
        <v>20</v>
      </c>
      <c r="B178" s="101" t="str">
        <f t="shared" si="5"/>
        <v>Harda</v>
      </c>
      <c r="C178" s="107">
        <v>31192</v>
      </c>
      <c r="D178" s="103">
        <v>21659</v>
      </c>
      <c r="E178" s="104">
        <f t="shared" si="6"/>
        <v>-9533</v>
      </c>
      <c r="F178" s="105">
        <f t="shared" si="7"/>
        <v>-0.30562323672736597</v>
      </c>
      <c r="G178" s="79">
        <f t="shared" si="8"/>
        <v>0.69437676327263398</v>
      </c>
      <c r="H178" s="106"/>
    </row>
    <row r="179" spans="1:8" ht="12.95" customHeight="1">
      <c r="A179" s="100">
        <v>21</v>
      </c>
      <c r="B179" s="101" t="str">
        <f t="shared" si="5"/>
        <v>Hoshangabad</v>
      </c>
      <c r="C179" s="107">
        <v>47356</v>
      </c>
      <c r="D179" s="103">
        <v>34569</v>
      </c>
      <c r="E179" s="104">
        <f t="shared" si="6"/>
        <v>-12787</v>
      </c>
      <c r="F179" s="105">
        <f t="shared" si="7"/>
        <v>-0.27001858265056172</v>
      </c>
      <c r="G179" s="79">
        <f t="shared" si="8"/>
        <v>0.72998141734943833</v>
      </c>
      <c r="H179" s="106"/>
    </row>
    <row r="180" spans="1:8" ht="12.95" customHeight="1">
      <c r="A180" s="100">
        <v>22</v>
      </c>
      <c r="B180" s="101" t="str">
        <f t="shared" si="5"/>
        <v>Indore</v>
      </c>
      <c r="C180" s="107">
        <v>68984</v>
      </c>
      <c r="D180" s="103">
        <v>53562</v>
      </c>
      <c r="E180" s="104">
        <f t="shared" si="6"/>
        <v>-15422</v>
      </c>
      <c r="F180" s="105">
        <f t="shared" si="7"/>
        <v>-0.2235590861649078</v>
      </c>
      <c r="G180" s="79">
        <f t="shared" si="8"/>
        <v>0.77644091383509217</v>
      </c>
      <c r="H180" s="106"/>
    </row>
    <row r="181" spans="1:8" ht="12.95" customHeight="1">
      <c r="A181" s="100">
        <v>23</v>
      </c>
      <c r="B181" s="101" t="str">
        <f t="shared" si="5"/>
        <v>Jabalpur</v>
      </c>
      <c r="C181" s="107">
        <v>91093</v>
      </c>
      <c r="D181" s="103">
        <v>64560</v>
      </c>
      <c r="E181" s="104">
        <f t="shared" si="6"/>
        <v>-26533</v>
      </c>
      <c r="F181" s="105">
        <f t="shared" si="7"/>
        <v>-0.29127375319728188</v>
      </c>
      <c r="G181" s="79">
        <f t="shared" si="8"/>
        <v>0.70872624680271812</v>
      </c>
      <c r="H181" s="106"/>
    </row>
    <row r="182" spans="1:8" ht="12.95" customHeight="1">
      <c r="A182" s="100">
        <v>24</v>
      </c>
      <c r="B182" s="101" t="str">
        <f t="shared" si="5"/>
        <v>Jhabua</v>
      </c>
      <c r="C182" s="107">
        <v>134537</v>
      </c>
      <c r="D182" s="103">
        <v>94176</v>
      </c>
      <c r="E182" s="104">
        <f t="shared" si="6"/>
        <v>-40361</v>
      </c>
      <c r="F182" s="105">
        <f t="shared" si="7"/>
        <v>-0.29999925671005001</v>
      </c>
      <c r="G182" s="79">
        <f t="shared" si="8"/>
        <v>0.70000074328994999</v>
      </c>
      <c r="H182" s="106"/>
    </row>
    <row r="183" spans="1:8" ht="12.95" customHeight="1">
      <c r="A183" s="100">
        <v>25</v>
      </c>
      <c r="B183" s="101" t="str">
        <f t="shared" si="5"/>
        <v>Katni</v>
      </c>
      <c r="C183" s="107">
        <v>83964</v>
      </c>
      <c r="D183" s="103">
        <v>58810</v>
      </c>
      <c r="E183" s="104">
        <f t="shared" si="6"/>
        <v>-25154</v>
      </c>
      <c r="F183" s="105">
        <f t="shared" si="7"/>
        <v>-0.2995807727121147</v>
      </c>
      <c r="G183" s="79">
        <f t="shared" si="8"/>
        <v>0.7004192272878853</v>
      </c>
      <c r="H183" s="106"/>
    </row>
    <row r="184" spans="1:8" ht="12.95" customHeight="1">
      <c r="A184" s="100">
        <v>26</v>
      </c>
      <c r="B184" s="101" t="str">
        <f t="shared" si="5"/>
        <v>Khandwa</v>
      </c>
      <c r="C184" s="107">
        <v>93368</v>
      </c>
      <c r="D184" s="103">
        <v>60689</v>
      </c>
      <c r="E184" s="104">
        <f t="shared" si="6"/>
        <v>-32679</v>
      </c>
      <c r="F184" s="105">
        <f t="shared" si="7"/>
        <v>-0.35000214206152003</v>
      </c>
      <c r="G184" s="79">
        <f t="shared" si="8"/>
        <v>0.64999785793847997</v>
      </c>
      <c r="H184" s="106"/>
    </row>
    <row r="185" spans="1:8" ht="12.95" customHeight="1">
      <c r="A185" s="100">
        <v>27</v>
      </c>
      <c r="B185" s="101" t="str">
        <f t="shared" si="5"/>
        <v>Khargone</v>
      </c>
      <c r="C185" s="107">
        <v>116974</v>
      </c>
      <c r="D185" s="103">
        <v>79550</v>
      </c>
      <c r="E185" s="104">
        <f t="shared" si="6"/>
        <v>-37424</v>
      </c>
      <c r="F185" s="105">
        <f t="shared" si="7"/>
        <v>-0.31993434438422214</v>
      </c>
      <c r="G185" s="79">
        <f t="shared" si="8"/>
        <v>0.68006565561577792</v>
      </c>
      <c r="H185" s="106"/>
    </row>
    <row r="186" spans="1:8" ht="12.95" customHeight="1">
      <c r="A186" s="100">
        <v>28</v>
      </c>
      <c r="B186" s="101" t="str">
        <f t="shared" si="5"/>
        <v>Mandla</v>
      </c>
      <c r="C186" s="107">
        <v>72995</v>
      </c>
      <c r="D186" s="103">
        <v>58397</v>
      </c>
      <c r="E186" s="104">
        <f t="shared" si="6"/>
        <v>-14598</v>
      </c>
      <c r="F186" s="105">
        <f t="shared" si="7"/>
        <v>-0.1999863004315364</v>
      </c>
      <c r="G186" s="79">
        <f t="shared" si="8"/>
        <v>0.80001369956846358</v>
      </c>
      <c r="H186" s="106"/>
    </row>
    <row r="187" spans="1:8" ht="12.95" customHeight="1">
      <c r="A187" s="100">
        <v>29</v>
      </c>
      <c r="B187" s="101" t="str">
        <f t="shared" si="5"/>
        <v>Mandsaur</v>
      </c>
      <c r="C187" s="107">
        <v>57740</v>
      </c>
      <c r="D187" s="103">
        <v>40418</v>
      </c>
      <c r="E187" s="104">
        <f t="shared" si="6"/>
        <v>-17322</v>
      </c>
      <c r="F187" s="105">
        <f t="shared" si="7"/>
        <v>-0.3</v>
      </c>
      <c r="G187" s="79">
        <f t="shared" si="8"/>
        <v>0.7</v>
      </c>
      <c r="H187" s="106"/>
    </row>
    <row r="188" spans="1:8" ht="12.95" customHeight="1">
      <c r="A188" s="100">
        <v>30</v>
      </c>
      <c r="B188" s="101" t="str">
        <f t="shared" si="5"/>
        <v>Morena</v>
      </c>
      <c r="C188" s="107">
        <v>134158</v>
      </c>
      <c r="D188" s="103">
        <v>79779</v>
      </c>
      <c r="E188" s="104">
        <f t="shared" si="6"/>
        <v>-54379</v>
      </c>
      <c r="F188" s="105">
        <f t="shared" si="7"/>
        <v>-0.4053354999329149</v>
      </c>
      <c r="G188" s="79">
        <f t="shared" si="8"/>
        <v>0.59466450006708504</v>
      </c>
      <c r="H188" s="106"/>
    </row>
    <row r="189" spans="1:8" ht="12.95" customHeight="1">
      <c r="A189" s="100">
        <v>31</v>
      </c>
      <c r="B189" s="101" t="str">
        <f t="shared" si="5"/>
        <v>Narsinghpur</v>
      </c>
      <c r="C189" s="107">
        <v>49964</v>
      </c>
      <c r="D189" s="103">
        <v>32477</v>
      </c>
      <c r="E189" s="104">
        <f t="shared" si="6"/>
        <v>-17487</v>
      </c>
      <c r="F189" s="105">
        <f t="shared" si="7"/>
        <v>-0.34999199423584981</v>
      </c>
      <c r="G189" s="79">
        <f t="shared" si="8"/>
        <v>0.65000800576415019</v>
      </c>
      <c r="H189" s="106"/>
    </row>
    <row r="190" spans="1:8" ht="12.95" customHeight="1">
      <c r="A190" s="100">
        <v>32</v>
      </c>
      <c r="B190" s="101" t="str">
        <f t="shared" si="5"/>
        <v>Neemuch</v>
      </c>
      <c r="C190" s="107">
        <v>33221</v>
      </c>
      <c r="D190" s="103">
        <v>28570</v>
      </c>
      <c r="E190" s="104">
        <f t="shared" si="6"/>
        <v>-4651</v>
      </c>
      <c r="F190" s="105">
        <f t="shared" si="7"/>
        <v>-0.14000180608651155</v>
      </c>
      <c r="G190" s="79">
        <f t="shared" si="8"/>
        <v>0.85999819391348842</v>
      </c>
      <c r="H190" s="106"/>
    </row>
    <row r="191" spans="1:8" ht="12.95" customHeight="1">
      <c r="A191" s="100">
        <v>33</v>
      </c>
      <c r="B191" s="101" t="str">
        <f t="shared" si="5"/>
        <v>Panna</v>
      </c>
      <c r="C191" s="107">
        <v>78704</v>
      </c>
      <c r="D191" s="103">
        <v>62884</v>
      </c>
      <c r="E191" s="104">
        <f t="shared" si="6"/>
        <v>-15820</v>
      </c>
      <c r="F191" s="105">
        <f t="shared" si="7"/>
        <v>-0.20100630209392154</v>
      </c>
      <c r="G191" s="79">
        <f t="shared" si="8"/>
        <v>0.79899369790607844</v>
      </c>
      <c r="H191" s="106"/>
    </row>
    <row r="192" spans="1:8" ht="12.95" customHeight="1">
      <c r="A192" s="100">
        <v>34</v>
      </c>
      <c r="B192" s="101" t="str">
        <f t="shared" si="5"/>
        <v>Raisen</v>
      </c>
      <c r="C192" s="107">
        <v>83182</v>
      </c>
      <c r="D192" s="103">
        <v>63959</v>
      </c>
      <c r="E192" s="104">
        <f t="shared" si="6"/>
        <v>-19223</v>
      </c>
      <c r="F192" s="105">
        <f t="shared" si="7"/>
        <v>-0.23109566973624102</v>
      </c>
      <c r="G192" s="79">
        <f t="shared" si="8"/>
        <v>0.76890433026375904</v>
      </c>
      <c r="H192" s="106"/>
    </row>
    <row r="193" spans="1:8" ht="12.95" customHeight="1">
      <c r="A193" s="100">
        <v>35</v>
      </c>
      <c r="B193" s="101" t="str">
        <f t="shared" si="5"/>
        <v>Rajgarh</v>
      </c>
      <c r="C193" s="107">
        <v>84280</v>
      </c>
      <c r="D193" s="103">
        <v>64854</v>
      </c>
      <c r="E193" s="104">
        <f t="shared" si="6"/>
        <v>-19426</v>
      </c>
      <c r="F193" s="105">
        <f t="shared" si="7"/>
        <v>-0.23049359278595158</v>
      </c>
      <c r="G193" s="79">
        <f t="shared" si="8"/>
        <v>0.76950640721404839</v>
      </c>
      <c r="H193" s="106"/>
    </row>
    <row r="194" spans="1:8" ht="12.95" customHeight="1">
      <c r="A194" s="100">
        <v>36</v>
      </c>
      <c r="B194" s="101" t="str">
        <f t="shared" si="5"/>
        <v>Ratlam</v>
      </c>
      <c r="C194" s="107">
        <v>87442</v>
      </c>
      <c r="D194" s="103">
        <v>54214</v>
      </c>
      <c r="E194" s="104">
        <f t="shared" si="6"/>
        <v>-33228</v>
      </c>
      <c r="F194" s="105">
        <f t="shared" si="7"/>
        <v>-0.38000045744607852</v>
      </c>
      <c r="G194" s="79">
        <f t="shared" si="8"/>
        <v>0.61999954255392142</v>
      </c>
      <c r="H194" s="106"/>
    </row>
    <row r="195" spans="1:8" ht="12.95" customHeight="1">
      <c r="A195" s="100">
        <v>37</v>
      </c>
      <c r="B195" s="101" t="str">
        <f t="shared" si="5"/>
        <v>Rewa</v>
      </c>
      <c r="C195" s="107">
        <v>115377</v>
      </c>
      <c r="D195" s="103">
        <v>84226</v>
      </c>
      <c r="E195" s="104">
        <f t="shared" si="6"/>
        <v>-31151</v>
      </c>
      <c r="F195" s="105">
        <f t="shared" si="7"/>
        <v>-0.2699931528814235</v>
      </c>
      <c r="G195" s="79">
        <f t="shared" si="8"/>
        <v>0.73000684711857644</v>
      </c>
      <c r="H195" s="106"/>
    </row>
    <row r="196" spans="1:8" ht="12.95" customHeight="1">
      <c r="A196" s="100">
        <v>38</v>
      </c>
      <c r="B196" s="101" t="str">
        <f t="shared" si="5"/>
        <v>Sagar</v>
      </c>
      <c r="C196" s="107">
        <v>134211</v>
      </c>
      <c r="D196" s="103">
        <v>96032</v>
      </c>
      <c r="E196" s="104">
        <f t="shared" si="6"/>
        <v>-38179</v>
      </c>
      <c r="F196" s="105">
        <f t="shared" si="7"/>
        <v>-0.2844699763804755</v>
      </c>
      <c r="G196" s="79">
        <f t="shared" si="8"/>
        <v>0.71553002361952445</v>
      </c>
      <c r="H196" s="106"/>
    </row>
    <row r="197" spans="1:8" ht="12.95" customHeight="1">
      <c r="A197" s="100">
        <v>39</v>
      </c>
      <c r="B197" s="101" t="str">
        <f t="shared" si="5"/>
        <v>Satna</v>
      </c>
      <c r="C197" s="107">
        <v>113447</v>
      </c>
      <c r="D197" s="103">
        <v>79840</v>
      </c>
      <c r="E197" s="104">
        <f t="shared" si="6"/>
        <v>-33607</v>
      </c>
      <c r="F197" s="105">
        <f t="shared" si="7"/>
        <v>-0.29623524641462534</v>
      </c>
      <c r="G197" s="79">
        <f t="shared" si="8"/>
        <v>0.70376475358537471</v>
      </c>
      <c r="H197" s="106"/>
    </row>
    <row r="198" spans="1:8" ht="12.95" customHeight="1">
      <c r="A198" s="100">
        <v>40</v>
      </c>
      <c r="B198" s="101" t="str">
        <f t="shared" si="5"/>
        <v>Sehore</v>
      </c>
      <c r="C198" s="107">
        <v>67306</v>
      </c>
      <c r="D198" s="103">
        <v>52336</v>
      </c>
      <c r="E198" s="104">
        <f t="shared" si="6"/>
        <v>-14970</v>
      </c>
      <c r="F198" s="105">
        <f t="shared" si="7"/>
        <v>-0.22241702077080794</v>
      </c>
      <c r="G198" s="79">
        <f t="shared" si="8"/>
        <v>0.77758297922919206</v>
      </c>
      <c r="H198" s="106"/>
    </row>
    <row r="199" spans="1:8" ht="12.95" customHeight="1">
      <c r="A199" s="100">
        <v>41</v>
      </c>
      <c r="B199" s="101" t="str">
        <f t="shared" si="5"/>
        <v>Seoni</v>
      </c>
      <c r="C199" s="107">
        <v>77742</v>
      </c>
      <c r="D199" s="103">
        <v>56390</v>
      </c>
      <c r="E199" s="104">
        <f t="shared" si="6"/>
        <v>-21352</v>
      </c>
      <c r="F199" s="105">
        <f t="shared" si="7"/>
        <v>-0.27465205423066041</v>
      </c>
      <c r="G199" s="79">
        <f t="shared" si="8"/>
        <v>0.72534794576933959</v>
      </c>
      <c r="H199" s="106"/>
    </row>
    <row r="200" spans="1:8" ht="12.95" customHeight="1">
      <c r="A200" s="100">
        <v>42</v>
      </c>
      <c r="B200" s="101" t="str">
        <f t="shared" si="5"/>
        <v>Shahdol</v>
      </c>
      <c r="C200" s="107">
        <v>74238</v>
      </c>
      <c r="D200" s="103">
        <v>55896</v>
      </c>
      <c r="E200" s="104">
        <f t="shared" si="6"/>
        <v>-18342</v>
      </c>
      <c r="F200" s="105">
        <f t="shared" si="7"/>
        <v>-0.24707023357310273</v>
      </c>
      <c r="G200" s="79">
        <f t="shared" si="8"/>
        <v>0.75292976642689724</v>
      </c>
      <c r="H200" s="106"/>
    </row>
    <row r="201" spans="1:8" ht="12.95" customHeight="1">
      <c r="A201" s="100">
        <v>43</v>
      </c>
      <c r="B201" s="101" t="str">
        <f t="shared" si="5"/>
        <v>Shajapur</v>
      </c>
      <c r="C201" s="107">
        <v>34986</v>
      </c>
      <c r="D201" s="103">
        <v>24490</v>
      </c>
      <c r="E201" s="104">
        <f t="shared" si="6"/>
        <v>-10496</v>
      </c>
      <c r="F201" s="105">
        <f t="shared" si="7"/>
        <v>-0.30000571657234321</v>
      </c>
      <c r="G201" s="79">
        <f t="shared" si="8"/>
        <v>0.69999428342765679</v>
      </c>
      <c r="H201" s="106"/>
    </row>
    <row r="202" spans="1:8" ht="12.95" customHeight="1">
      <c r="A202" s="100">
        <v>44</v>
      </c>
      <c r="B202" s="101" t="str">
        <f t="shared" si="5"/>
        <v>Sheopur</v>
      </c>
      <c r="C202" s="107">
        <v>61004</v>
      </c>
      <c r="D202" s="103">
        <v>39653</v>
      </c>
      <c r="E202" s="104">
        <f t="shared" si="6"/>
        <v>-21351</v>
      </c>
      <c r="F202" s="105">
        <f t="shared" si="7"/>
        <v>-0.34999344305291458</v>
      </c>
      <c r="G202" s="79">
        <f t="shared" si="8"/>
        <v>0.65000655694708542</v>
      </c>
      <c r="H202" s="106"/>
    </row>
    <row r="203" spans="1:8" ht="12.95" customHeight="1">
      <c r="A203" s="100">
        <v>45</v>
      </c>
      <c r="B203" s="101" t="str">
        <f t="shared" si="5"/>
        <v>Shivpuri</v>
      </c>
      <c r="C203" s="107">
        <v>133957</v>
      </c>
      <c r="D203" s="103">
        <v>86014</v>
      </c>
      <c r="E203" s="104">
        <f t="shared" si="6"/>
        <v>-47943</v>
      </c>
      <c r="F203" s="105">
        <f t="shared" si="7"/>
        <v>-0.35789843009323885</v>
      </c>
      <c r="G203" s="79">
        <f t="shared" si="8"/>
        <v>0.64210156990676115</v>
      </c>
      <c r="H203" s="106"/>
    </row>
    <row r="204" spans="1:8" ht="12.95" customHeight="1">
      <c r="A204" s="100">
        <v>46</v>
      </c>
      <c r="B204" s="101" t="str">
        <f t="shared" si="5"/>
        <v>Sidhi</v>
      </c>
      <c r="C204" s="107">
        <v>78858</v>
      </c>
      <c r="D204" s="103">
        <v>73320</v>
      </c>
      <c r="E204" s="104">
        <f t="shared" si="6"/>
        <v>-5538</v>
      </c>
      <c r="F204" s="105">
        <f t="shared" si="7"/>
        <v>-7.0227497527200797E-2</v>
      </c>
      <c r="G204" s="79">
        <f t="shared" si="8"/>
        <v>0.92977250247279919</v>
      </c>
      <c r="H204" s="106"/>
    </row>
    <row r="205" spans="1:8" ht="12.95" customHeight="1">
      <c r="A205" s="100">
        <v>47</v>
      </c>
      <c r="B205" s="101" t="str">
        <f t="shared" si="5"/>
        <v>Singroli</v>
      </c>
      <c r="C205" s="107">
        <v>95798</v>
      </c>
      <c r="D205" s="103">
        <v>67058</v>
      </c>
      <c r="E205" s="104">
        <f t="shared" si="6"/>
        <v>-28740</v>
      </c>
      <c r="F205" s="105">
        <f t="shared" si="7"/>
        <v>-0.30000626317877199</v>
      </c>
      <c r="G205" s="79">
        <f t="shared" si="8"/>
        <v>0.69999373682122801</v>
      </c>
      <c r="H205" s="106"/>
    </row>
    <row r="206" spans="1:8" ht="12.95" customHeight="1">
      <c r="A206" s="100">
        <v>48</v>
      </c>
      <c r="B206" s="101" t="str">
        <f t="shared" si="5"/>
        <v>Tikamgarh</v>
      </c>
      <c r="C206" s="107">
        <v>123303</v>
      </c>
      <c r="D206" s="108">
        <v>80147</v>
      </c>
      <c r="E206" s="104">
        <f t="shared" si="6"/>
        <v>-43156</v>
      </c>
      <c r="F206" s="105">
        <f t="shared" si="7"/>
        <v>-0.34999959449486223</v>
      </c>
      <c r="G206" s="79">
        <f t="shared" si="8"/>
        <v>0.65000040550513771</v>
      </c>
      <c r="H206" s="106"/>
    </row>
    <row r="207" spans="1:8" ht="12.95" customHeight="1">
      <c r="A207" s="100">
        <v>49</v>
      </c>
      <c r="B207" s="101" t="str">
        <f t="shared" si="5"/>
        <v>Ujjain</v>
      </c>
      <c r="C207" s="107">
        <v>69090</v>
      </c>
      <c r="D207" s="103">
        <v>51798</v>
      </c>
      <c r="E207" s="104">
        <f t="shared" si="6"/>
        <v>-17292</v>
      </c>
      <c r="F207" s="105">
        <f t="shared" si="7"/>
        <v>-0.25028224055579679</v>
      </c>
      <c r="G207" s="79">
        <f t="shared" si="8"/>
        <v>0.74971775944420316</v>
      </c>
      <c r="H207" s="106"/>
    </row>
    <row r="208" spans="1:8" ht="12.95" customHeight="1">
      <c r="A208" s="100">
        <v>50</v>
      </c>
      <c r="B208" s="101" t="str">
        <f t="shared" si="5"/>
        <v>Umaria</v>
      </c>
      <c r="C208" s="102">
        <v>47077</v>
      </c>
      <c r="D208" s="103">
        <v>32954</v>
      </c>
      <c r="E208" s="104">
        <f t="shared" si="6"/>
        <v>-14123</v>
      </c>
      <c r="F208" s="105">
        <f t="shared" si="7"/>
        <v>-0.29999787582046433</v>
      </c>
      <c r="G208" s="79">
        <f t="shared" si="8"/>
        <v>0.70000212417953567</v>
      </c>
      <c r="H208" s="106"/>
    </row>
    <row r="209" spans="1:18" ht="12.95" customHeight="1">
      <c r="A209" s="100">
        <v>51</v>
      </c>
      <c r="B209" s="101" t="str">
        <f t="shared" si="5"/>
        <v>Vidisha</v>
      </c>
      <c r="C209" s="102">
        <v>95565</v>
      </c>
      <c r="D209" s="103">
        <v>71215</v>
      </c>
      <c r="E209" s="104">
        <f>D209-C209</f>
        <v>-24350</v>
      </c>
      <c r="F209" s="105">
        <f>E209/C209</f>
        <v>-0.25480039763511747</v>
      </c>
      <c r="G209" s="79">
        <f>D209/C209</f>
        <v>0.74519960236488259</v>
      </c>
      <c r="H209" s="106"/>
    </row>
    <row r="210" spans="1:18" ht="12.95" customHeight="1">
      <c r="A210" s="80"/>
      <c r="B210" s="81" t="s">
        <v>18</v>
      </c>
      <c r="C210" s="82">
        <f>SUM(C159:C209)</f>
        <v>4189849</v>
      </c>
      <c r="D210" s="109">
        <f>SUM(D159:D209)</f>
        <v>2972829</v>
      </c>
      <c r="E210" s="109">
        <f t="shared" si="6"/>
        <v>-1217020</v>
      </c>
      <c r="F210" s="110">
        <f>E210/C210</f>
        <v>-0.29046870185536522</v>
      </c>
      <c r="G210" s="83">
        <f>D210/C210</f>
        <v>0.70953129814463478</v>
      </c>
      <c r="H210" s="87"/>
      <c r="P210" s="66">
        <f>C210+C267</f>
        <v>6809497</v>
      </c>
      <c r="Q210" s="1">
        <f>D210+D267</f>
        <v>4865379</v>
      </c>
      <c r="R210" s="90">
        <f>Q210/P210</f>
        <v>0.71449902981086566</v>
      </c>
    </row>
    <row r="211" spans="1:18" ht="12.95" customHeight="1">
      <c r="A211" s="84"/>
      <c r="B211" s="85"/>
      <c r="C211" s="86"/>
      <c r="D211" s="111"/>
      <c r="E211" s="112"/>
      <c r="F211" s="106"/>
      <c r="G211" s="87"/>
      <c r="H211" s="87"/>
    </row>
    <row r="212" spans="1:18" ht="12.95" customHeight="1">
      <c r="A212" s="84"/>
      <c r="B212" s="85"/>
      <c r="C212" s="86"/>
      <c r="D212" s="86"/>
      <c r="E212" s="86"/>
      <c r="F212" s="87"/>
      <c r="G212" s="88"/>
      <c r="H212" s="32"/>
    </row>
    <row r="213" spans="1:18" ht="12.95" customHeight="1">
      <c r="A213" s="384" t="s">
        <v>108</v>
      </c>
      <c r="B213" s="384"/>
      <c r="C213" s="384"/>
      <c r="D213" s="384"/>
      <c r="E213" s="384"/>
      <c r="F213" s="384"/>
      <c r="G213" s="384"/>
      <c r="H213" s="32"/>
    </row>
    <row r="214" spans="1:18" ht="49.5" customHeight="1">
      <c r="A214" s="53" t="s">
        <v>39</v>
      </c>
      <c r="B214" s="53" t="s">
        <v>40</v>
      </c>
      <c r="C214" s="53" t="s">
        <v>109</v>
      </c>
      <c r="D214" s="53" t="s">
        <v>103</v>
      </c>
      <c r="E214" s="72" t="s">
        <v>11</v>
      </c>
      <c r="F214" s="94" t="s">
        <v>104</v>
      </c>
      <c r="G214" s="53" t="s">
        <v>105</v>
      </c>
      <c r="H214" s="95"/>
    </row>
    <row r="215" spans="1:18" ht="12.95" customHeight="1">
      <c r="A215" s="96">
        <v>1</v>
      </c>
      <c r="B215" s="96">
        <v>2</v>
      </c>
      <c r="C215" s="96">
        <v>3</v>
      </c>
      <c r="D215" s="96">
        <v>4</v>
      </c>
      <c r="E215" s="96" t="s">
        <v>110</v>
      </c>
      <c r="F215" s="97">
        <v>6</v>
      </c>
      <c r="G215" s="98">
        <v>7</v>
      </c>
      <c r="H215" s="99"/>
    </row>
    <row r="216" spans="1:18" ht="12.95" customHeight="1">
      <c r="A216" s="75">
        <v>1</v>
      </c>
      <c r="B216" s="101" t="str">
        <f t="shared" ref="B216:B266" si="9">B47</f>
        <v>Agar Malwa</v>
      </c>
      <c r="C216" s="113">
        <v>17749</v>
      </c>
      <c r="D216" s="114">
        <v>15086</v>
      </c>
      <c r="E216" s="104">
        <f>D216-C216</f>
        <v>-2663</v>
      </c>
      <c r="F216" s="105">
        <f>E216/C216</f>
        <v>-0.15003662178150881</v>
      </c>
      <c r="G216" s="79">
        <f>D216/C216</f>
        <v>0.84996337821849122</v>
      </c>
      <c r="H216" s="106"/>
    </row>
    <row r="217" spans="1:18" ht="12.95" customHeight="1">
      <c r="A217" s="75">
        <v>2</v>
      </c>
      <c r="B217" s="101" t="str">
        <f t="shared" si="9"/>
        <v>Anooppur</v>
      </c>
      <c r="C217" s="113">
        <v>30545</v>
      </c>
      <c r="D217" s="114">
        <v>21176</v>
      </c>
      <c r="E217" s="104">
        <f t="shared" ref="E217:E265" si="10">D217-C217</f>
        <v>-9369</v>
      </c>
      <c r="F217" s="105">
        <f t="shared" ref="F217:F265" si="11">E217/C217</f>
        <v>-0.30672777868718287</v>
      </c>
      <c r="G217" s="79">
        <f t="shared" ref="G217:G265" si="12">D217/C217</f>
        <v>0.69327222131281718</v>
      </c>
      <c r="H217" s="106"/>
    </row>
    <row r="218" spans="1:18" ht="12.95" customHeight="1">
      <c r="A218" s="75">
        <v>3</v>
      </c>
      <c r="B218" s="101" t="str">
        <f t="shared" si="9"/>
        <v>Alirajpur</v>
      </c>
      <c r="C218" s="113">
        <v>26541</v>
      </c>
      <c r="D218" s="114">
        <v>23202</v>
      </c>
      <c r="E218" s="104">
        <f t="shared" si="10"/>
        <v>-3339</v>
      </c>
      <c r="F218" s="105">
        <f t="shared" si="11"/>
        <v>-0.12580535774838927</v>
      </c>
      <c r="G218" s="79">
        <f t="shared" si="12"/>
        <v>0.8741946422516107</v>
      </c>
      <c r="H218" s="106"/>
    </row>
    <row r="219" spans="1:18" ht="12.95" customHeight="1">
      <c r="A219" s="75">
        <v>4</v>
      </c>
      <c r="B219" s="101" t="str">
        <f t="shared" si="9"/>
        <v>Ashoknagar</v>
      </c>
      <c r="C219" s="113">
        <v>23983</v>
      </c>
      <c r="D219" s="114">
        <v>15589</v>
      </c>
      <c r="E219" s="104">
        <f t="shared" si="10"/>
        <v>-8394</v>
      </c>
      <c r="F219" s="105">
        <f t="shared" si="11"/>
        <v>-0.34999791518992618</v>
      </c>
      <c r="G219" s="79">
        <f t="shared" si="12"/>
        <v>0.65000208481007382</v>
      </c>
      <c r="H219" s="106"/>
    </row>
    <row r="220" spans="1:18" ht="12.95" customHeight="1">
      <c r="A220" s="75">
        <v>5</v>
      </c>
      <c r="B220" s="101" t="str">
        <f t="shared" si="9"/>
        <v>Badwani</v>
      </c>
      <c r="C220" s="113">
        <v>46646</v>
      </c>
      <c r="D220" s="114">
        <v>38086</v>
      </c>
      <c r="E220" s="104">
        <f t="shared" si="10"/>
        <v>-8560</v>
      </c>
      <c r="F220" s="105">
        <f t="shared" si="11"/>
        <v>-0.18350984007203189</v>
      </c>
      <c r="G220" s="79">
        <f t="shared" si="12"/>
        <v>0.81649015992796814</v>
      </c>
      <c r="H220" s="106"/>
    </row>
    <row r="221" spans="1:18" ht="12.95" customHeight="1">
      <c r="A221" s="75">
        <v>6</v>
      </c>
      <c r="B221" s="101" t="str">
        <f t="shared" si="9"/>
        <v>Balaghat</v>
      </c>
      <c r="C221" s="113">
        <v>64033</v>
      </c>
      <c r="D221" s="114">
        <v>63927</v>
      </c>
      <c r="E221" s="104">
        <f t="shared" si="10"/>
        <v>-106</v>
      </c>
      <c r="F221" s="105">
        <f t="shared" si="11"/>
        <v>-1.6553964362125779E-3</v>
      </c>
      <c r="G221" s="79">
        <f t="shared" si="12"/>
        <v>0.9983446035637874</v>
      </c>
      <c r="H221" s="106"/>
    </row>
    <row r="222" spans="1:18" ht="12.95" customHeight="1">
      <c r="A222" s="75">
        <v>7</v>
      </c>
      <c r="B222" s="101" t="str">
        <f t="shared" si="9"/>
        <v>Betul</v>
      </c>
      <c r="C222" s="113">
        <v>66096</v>
      </c>
      <c r="D222" s="114">
        <v>48776</v>
      </c>
      <c r="E222" s="104">
        <f t="shared" si="10"/>
        <v>-17320</v>
      </c>
      <c r="F222" s="105">
        <f t="shared" si="11"/>
        <v>-0.26204308884047445</v>
      </c>
      <c r="G222" s="79">
        <f t="shared" si="12"/>
        <v>0.73795691115952555</v>
      </c>
      <c r="H222" s="106"/>
    </row>
    <row r="223" spans="1:18" ht="12.95" customHeight="1">
      <c r="A223" s="75">
        <v>8</v>
      </c>
      <c r="B223" s="101" t="str">
        <f t="shared" si="9"/>
        <v>Bhind</v>
      </c>
      <c r="C223" s="113">
        <v>48599</v>
      </c>
      <c r="D223" s="114">
        <v>31589</v>
      </c>
      <c r="E223" s="104">
        <f t="shared" si="10"/>
        <v>-17010</v>
      </c>
      <c r="F223" s="105">
        <f t="shared" si="11"/>
        <v>-0.35000720179427558</v>
      </c>
      <c r="G223" s="79">
        <f t="shared" si="12"/>
        <v>0.64999279820572442</v>
      </c>
      <c r="H223" s="106"/>
    </row>
    <row r="224" spans="1:18" ht="12.95" customHeight="1">
      <c r="A224" s="75">
        <v>9</v>
      </c>
      <c r="B224" s="101" t="str">
        <f t="shared" si="9"/>
        <v>Bhopal</v>
      </c>
      <c r="C224" s="113">
        <v>43130</v>
      </c>
      <c r="D224" s="114">
        <v>34341</v>
      </c>
      <c r="E224" s="104">
        <f t="shared" si="10"/>
        <v>-8789</v>
      </c>
      <c r="F224" s="105">
        <f t="shared" si="11"/>
        <v>-0.20377927196846743</v>
      </c>
      <c r="G224" s="79">
        <f t="shared" si="12"/>
        <v>0.79622072803153254</v>
      </c>
      <c r="H224" s="106"/>
    </row>
    <row r="225" spans="1:8" ht="12.95" customHeight="1">
      <c r="A225" s="75">
        <v>10</v>
      </c>
      <c r="B225" s="101" t="str">
        <f t="shared" si="9"/>
        <v>Burhanpur</v>
      </c>
      <c r="C225" s="113">
        <v>26383</v>
      </c>
      <c r="D225" s="114">
        <v>18315</v>
      </c>
      <c r="E225" s="104">
        <f t="shared" si="10"/>
        <v>-8068</v>
      </c>
      <c r="F225" s="105">
        <f t="shared" si="11"/>
        <v>-0.3058029791911458</v>
      </c>
      <c r="G225" s="79">
        <f t="shared" si="12"/>
        <v>0.69419702080885415</v>
      </c>
      <c r="H225" s="106"/>
    </row>
    <row r="226" spans="1:8" ht="12.95" customHeight="1">
      <c r="A226" s="75">
        <v>11</v>
      </c>
      <c r="B226" s="101" t="str">
        <f t="shared" si="9"/>
        <v>Chhatarpur</v>
      </c>
      <c r="C226" s="113">
        <v>88437</v>
      </c>
      <c r="D226" s="114">
        <v>62321</v>
      </c>
      <c r="E226" s="104">
        <f t="shared" si="10"/>
        <v>-26116</v>
      </c>
      <c r="F226" s="105">
        <f t="shared" si="11"/>
        <v>-0.29530626321562242</v>
      </c>
      <c r="G226" s="79">
        <f t="shared" si="12"/>
        <v>0.70469373678437763</v>
      </c>
      <c r="H226" s="106"/>
    </row>
    <row r="227" spans="1:8" ht="12.95" customHeight="1">
      <c r="A227" s="75">
        <v>12</v>
      </c>
      <c r="B227" s="101" t="str">
        <f t="shared" si="9"/>
        <v>Chhindwara</v>
      </c>
      <c r="C227" s="113">
        <v>79039</v>
      </c>
      <c r="D227" s="114">
        <v>64440</v>
      </c>
      <c r="E227" s="104">
        <f t="shared" si="10"/>
        <v>-14599</v>
      </c>
      <c r="F227" s="105">
        <f t="shared" si="11"/>
        <v>-0.18470628423942612</v>
      </c>
      <c r="G227" s="79">
        <f t="shared" si="12"/>
        <v>0.81529371576057386</v>
      </c>
      <c r="H227" s="106"/>
    </row>
    <row r="228" spans="1:8" ht="12.95" customHeight="1">
      <c r="A228" s="75">
        <v>13</v>
      </c>
      <c r="B228" s="101" t="str">
        <f t="shared" si="9"/>
        <v>Damoh</v>
      </c>
      <c r="C228" s="113">
        <v>58831</v>
      </c>
      <c r="D228" s="114">
        <v>41182</v>
      </c>
      <c r="E228" s="104">
        <f t="shared" si="10"/>
        <v>-17649</v>
      </c>
      <c r="F228" s="105">
        <f t="shared" si="11"/>
        <v>-0.29999490064761775</v>
      </c>
      <c r="G228" s="79">
        <f t="shared" si="12"/>
        <v>0.7000050993523822</v>
      </c>
      <c r="H228" s="106"/>
    </row>
    <row r="229" spans="1:8" ht="12.95" customHeight="1">
      <c r="A229" s="75">
        <v>14</v>
      </c>
      <c r="B229" s="101" t="str">
        <f t="shared" si="9"/>
        <v>Datia</v>
      </c>
      <c r="C229" s="113">
        <v>30241</v>
      </c>
      <c r="D229" s="114">
        <v>17691</v>
      </c>
      <c r="E229" s="104">
        <f t="shared" si="10"/>
        <v>-12550</v>
      </c>
      <c r="F229" s="105">
        <f t="shared" si="11"/>
        <v>-0.41499950398465657</v>
      </c>
      <c r="G229" s="79">
        <f t="shared" si="12"/>
        <v>0.58500049601534343</v>
      </c>
      <c r="H229" s="106"/>
    </row>
    <row r="230" spans="1:8" ht="12.95" customHeight="1">
      <c r="A230" s="75">
        <v>15</v>
      </c>
      <c r="B230" s="101" t="str">
        <f t="shared" si="9"/>
        <v>Dewas</v>
      </c>
      <c r="C230" s="113">
        <v>46882</v>
      </c>
      <c r="D230" s="114">
        <v>35631</v>
      </c>
      <c r="E230" s="104">
        <f t="shared" si="10"/>
        <v>-11251</v>
      </c>
      <c r="F230" s="105">
        <f t="shared" si="11"/>
        <v>-0.23998549549933876</v>
      </c>
      <c r="G230" s="79">
        <f t="shared" si="12"/>
        <v>0.76001450450066121</v>
      </c>
      <c r="H230" s="106"/>
    </row>
    <row r="231" spans="1:8" ht="12.95" customHeight="1">
      <c r="A231" s="75">
        <v>16</v>
      </c>
      <c r="B231" s="101" t="str">
        <f t="shared" si="9"/>
        <v>Dhar</v>
      </c>
      <c r="C231" s="113">
        <v>75526</v>
      </c>
      <c r="D231" s="114">
        <v>52868</v>
      </c>
      <c r="E231" s="104">
        <f t="shared" si="10"/>
        <v>-22658</v>
      </c>
      <c r="F231" s="105">
        <f t="shared" si="11"/>
        <v>-0.30000264809469585</v>
      </c>
      <c r="G231" s="79">
        <f t="shared" si="12"/>
        <v>0.6999973519053041</v>
      </c>
      <c r="H231" s="106"/>
    </row>
    <row r="232" spans="1:8" ht="12.95" customHeight="1">
      <c r="A232" s="75">
        <v>17</v>
      </c>
      <c r="B232" s="101" t="str">
        <f t="shared" si="9"/>
        <v>Dindori</v>
      </c>
      <c r="C232" s="113">
        <v>39281</v>
      </c>
      <c r="D232" s="114">
        <v>31425</v>
      </c>
      <c r="E232" s="104">
        <f t="shared" si="10"/>
        <v>-7856</v>
      </c>
      <c r="F232" s="105">
        <f t="shared" si="11"/>
        <v>-0.19999490847992668</v>
      </c>
      <c r="G232" s="79">
        <f t="shared" si="12"/>
        <v>0.80000509152007326</v>
      </c>
      <c r="H232" s="106"/>
    </row>
    <row r="233" spans="1:8" ht="12.95" customHeight="1">
      <c r="A233" s="75">
        <v>18</v>
      </c>
      <c r="B233" s="101" t="str">
        <f t="shared" si="9"/>
        <v>Guna</v>
      </c>
      <c r="C233" s="113">
        <v>52121</v>
      </c>
      <c r="D233" s="114">
        <v>31032</v>
      </c>
      <c r="E233" s="104">
        <f t="shared" si="10"/>
        <v>-21089</v>
      </c>
      <c r="F233" s="105">
        <f t="shared" si="11"/>
        <v>-0.40461618157748319</v>
      </c>
      <c r="G233" s="79">
        <f t="shared" si="12"/>
        <v>0.59538381842251686</v>
      </c>
      <c r="H233" s="106"/>
    </row>
    <row r="234" spans="1:8" ht="12.95" customHeight="1">
      <c r="A234" s="75">
        <v>19</v>
      </c>
      <c r="B234" s="101" t="str">
        <f t="shared" si="9"/>
        <v>Gwalior</v>
      </c>
      <c r="C234" s="113">
        <v>43676</v>
      </c>
      <c r="D234" s="114">
        <v>30572</v>
      </c>
      <c r="E234" s="104">
        <f t="shared" si="10"/>
        <v>-13104</v>
      </c>
      <c r="F234" s="105">
        <f t="shared" si="11"/>
        <v>-0.30002747504350213</v>
      </c>
      <c r="G234" s="79">
        <f t="shared" si="12"/>
        <v>0.69997252495649787</v>
      </c>
      <c r="H234" s="106"/>
    </row>
    <row r="235" spans="1:8" ht="12.95" customHeight="1">
      <c r="A235" s="75">
        <v>20</v>
      </c>
      <c r="B235" s="101" t="str">
        <f t="shared" si="9"/>
        <v>Harda</v>
      </c>
      <c r="C235" s="113">
        <v>20728</v>
      </c>
      <c r="D235" s="114">
        <v>13386</v>
      </c>
      <c r="E235" s="104">
        <f t="shared" si="10"/>
        <v>-7342</v>
      </c>
      <c r="F235" s="105">
        <f t="shared" si="11"/>
        <v>-0.35420686993438827</v>
      </c>
      <c r="G235" s="79">
        <f t="shared" si="12"/>
        <v>0.64579313006561179</v>
      </c>
      <c r="H235" s="106"/>
    </row>
    <row r="236" spans="1:8" ht="12.95" customHeight="1">
      <c r="A236" s="75">
        <v>21</v>
      </c>
      <c r="B236" s="101" t="str">
        <f t="shared" si="9"/>
        <v>Hoshangabad</v>
      </c>
      <c r="C236" s="113">
        <v>35566</v>
      </c>
      <c r="D236" s="114">
        <v>27741</v>
      </c>
      <c r="E236" s="104">
        <f t="shared" si="10"/>
        <v>-7825</v>
      </c>
      <c r="F236" s="105">
        <f t="shared" si="11"/>
        <v>-0.22001349603553957</v>
      </c>
      <c r="G236" s="79">
        <f t="shared" si="12"/>
        <v>0.77998650396446045</v>
      </c>
      <c r="H236" s="106"/>
    </row>
    <row r="237" spans="1:8" ht="12.95" customHeight="1">
      <c r="A237" s="75">
        <v>22</v>
      </c>
      <c r="B237" s="101" t="str">
        <f t="shared" si="9"/>
        <v>Indore</v>
      </c>
      <c r="C237" s="113">
        <v>46370</v>
      </c>
      <c r="D237" s="114">
        <v>35879</v>
      </c>
      <c r="E237" s="104">
        <f t="shared" si="10"/>
        <v>-10491</v>
      </c>
      <c r="F237" s="105">
        <f t="shared" si="11"/>
        <v>-0.2262454172956653</v>
      </c>
      <c r="G237" s="79">
        <f t="shared" si="12"/>
        <v>0.77375458270433473</v>
      </c>
      <c r="H237" s="106"/>
    </row>
    <row r="238" spans="1:8" ht="12.95" customHeight="1">
      <c r="A238" s="75">
        <v>23</v>
      </c>
      <c r="B238" s="101" t="str">
        <f t="shared" si="9"/>
        <v>Jabalpur</v>
      </c>
      <c r="C238" s="113">
        <v>63673</v>
      </c>
      <c r="D238" s="114">
        <v>46567</v>
      </c>
      <c r="E238" s="104">
        <f t="shared" si="10"/>
        <v>-17106</v>
      </c>
      <c r="F238" s="105">
        <f t="shared" si="11"/>
        <v>-0.26865390353839147</v>
      </c>
      <c r="G238" s="79">
        <f t="shared" si="12"/>
        <v>0.73134609646160853</v>
      </c>
      <c r="H238" s="106"/>
    </row>
    <row r="239" spans="1:8" ht="12.95" customHeight="1">
      <c r="A239" s="75">
        <v>24</v>
      </c>
      <c r="B239" s="101" t="str">
        <f t="shared" si="9"/>
        <v>Jhabua</v>
      </c>
      <c r="C239" s="113">
        <v>54184</v>
      </c>
      <c r="D239" s="114">
        <v>37928</v>
      </c>
      <c r="E239" s="104">
        <f t="shared" si="10"/>
        <v>-16256</v>
      </c>
      <c r="F239" s="105">
        <f t="shared" si="11"/>
        <v>-0.3000147645061273</v>
      </c>
      <c r="G239" s="79">
        <f t="shared" si="12"/>
        <v>0.6999852354938727</v>
      </c>
      <c r="H239" s="106"/>
    </row>
    <row r="240" spans="1:8" ht="12.95" customHeight="1">
      <c r="A240" s="75">
        <v>25</v>
      </c>
      <c r="B240" s="101" t="str">
        <f t="shared" si="9"/>
        <v>Katni</v>
      </c>
      <c r="C240" s="113">
        <v>56871</v>
      </c>
      <c r="D240" s="114">
        <v>39834</v>
      </c>
      <c r="E240" s="104">
        <f t="shared" si="10"/>
        <v>-17037</v>
      </c>
      <c r="F240" s="105">
        <f t="shared" si="11"/>
        <v>-0.29957271720208895</v>
      </c>
      <c r="G240" s="79">
        <f t="shared" si="12"/>
        <v>0.70042728279791111</v>
      </c>
      <c r="H240" s="106"/>
    </row>
    <row r="241" spans="1:8" ht="12.95" customHeight="1">
      <c r="A241" s="75">
        <v>26</v>
      </c>
      <c r="B241" s="101" t="str">
        <f t="shared" si="9"/>
        <v>Khandwa</v>
      </c>
      <c r="C241" s="113">
        <v>57455</v>
      </c>
      <c r="D241" s="114">
        <v>37346</v>
      </c>
      <c r="E241" s="104">
        <f t="shared" si="10"/>
        <v>-20109</v>
      </c>
      <c r="F241" s="105">
        <f t="shared" si="11"/>
        <v>-0.34999564876860151</v>
      </c>
      <c r="G241" s="79">
        <f t="shared" si="12"/>
        <v>0.65000435123139844</v>
      </c>
      <c r="H241" s="106"/>
    </row>
    <row r="242" spans="1:8" ht="12.95" customHeight="1">
      <c r="A242" s="75">
        <v>27</v>
      </c>
      <c r="B242" s="101" t="str">
        <f t="shared" si="9"/>
        <v>Khargone</v>
      </c>
      <c r="C242" s="113">
        <v>65877</v>
      </c>
      <c r="D242" s="114">
        <v>46447</v>
      </c>
      <c r="E242" s="104">
        <f t="shared" si="10"/>
        <v>-19430</v>
      </c>
      <c r="F242" s="105">
        <f t="shared" si="11"/>
        <v>-0.29494360702521366</v>
      </c>
      <c r="G242" s="79">
        <f t="shared" si="12"/>
        <v>0.70505639297478639</v>
      </c>
      <c r="H242" s="106"/>
    </row>
    <row r="243" spans="1:8" ht="12.95" customHeight="1">
      <c r="A243" s="75">
        <v>28</v>
      </c>
      <c r="B243" s="101" t="str">
        <f t="shared" si="9"/>
        <v>Mandla</v>
      </c>
      <c r="C243" s="113">
        <v>50478</v>
      </c>
      <c r="D243" s="114">
        <v>40383</v>
      </c>
      <c r="E243" s="104">
        <f t="shared" si="10"/>
        <v>-10095</v>
      </c>
      <c r="F243" s="105">
        <f t="shared" si="11"/>
        <v>-0.1999881136336622</v>
      </c>
      <c r="G243" s="79">
        <f t="shared" si="12"/>
        <v>0.8000118863663378</v>
      </c>
      <c r="H243" s="106"/>
    </row>
    <row r="244" spans="1:8" ht="12.95" customHeight="1">
      <c r="A244" s="75">
        <v>29</v>
      </c>
      <c r="B244" s="101" t="str">
        <f t="shared" si="9"/>
        <v>Mandsaur</v>
      </c>
      <c r="C244" s="113">
        <v>36700</v>
      </c>
      <c r="D244" s="114">
        <v>25690</v>
      </c>
      <c r="E244" s="104">
        <f t="shared" si="10"/>
        <v>-11010</v>
      </c>
      <c r="F244" s="105">
        <f t="shared" si="11"/>
        <v>-0.3</v>
      </c>
      <c r="G244" s="79">
        <f t="shared" si="12"/>
        <v>0.7</v>
      </c>
      <c r="H244" s="106"/>
    </row>
    <row r="245" spans="1:8" ht="12.95" customHeight="1">
      <c r="A245" s="75">
        <v>30</v>
      </c>
      <c r="B245" s="101" t="str">
        <f t="shared" si="9"/>
        <v>Morena</v>
      </c>
      <c r="C245" s="113">
        <v>69787</v>
      </c>
      <c r="D245" s="114">
        <v>40376</v>
      </c>
      <c r="E245" s="104">
        <f t="shared" si="10"/>
        <v>-29411</v>
      </c>
      <c r="F245" s="105">
        <f t="shared" si="11"/>
        <v>-0.42143952312035193</v>
      </c>
      <c r="G245" s="79">
        <f t="shared" si="12"/>
        <v>0.57856047687964807</v>
      </c>
      <c r="H245" s="106"/>
    </row>
    <row r="246" spans="1:8" ht="12.95" customHeight="1">
      <c r="A246" s="75">
        <v>31</v>
      </c>
      <c r="B246" s="101" t="str">
        <f t="shared" si="9"/>
        <v>Narsinghpur</v>
      </c>
      <c r="C246" s="113">
        <v>38812</v>
      </c>
      <c r="D246" s="114">
        <v>25228</v>
      </c>
      <c r="E246" s="104">
        <f t="shared" si="10"/>
        <v>-13584</v>
      </c>
      <c r="F246" s="105">
        <f t="shared" si="11"/>
        <v>-0.34999484695455013</v>
      </c>
      <c r="G246" s="79">
        <f t="shared" si="12"/>
        <v>0.65000515304544981</v>
      </c>
      <c r="H246" s="106"/>
    </row>
    <row r="247" spans="1:8" ht="12.95" customHeight="1">
      <c r="A247" s="75">
        <v>32</v>
      </c>
      <c r="B247" s="101" t="str">
        <f t="shared" si="9"/>
        <v>Neemuch</v>
      </c>
      <c r="C247" s="113">
        <v>22385</v>
      </c>
      <c r="D247" s="114">
        <v>19251</v>
      </c>
      <c r="E247" s="104">
        <f t="shared" si="10"/>
        <v>-3134</v>
      </c>
      <c r="F247" s="105">
        <f t="shared" si="11"/>
        <v>-0.14000446727719454</v>
      </c>
      <c r="G247" s="79">
        <f t="shared" si="12"/>
        <v>0.85999553272280549</v>
      </c>
      <c r="H247" s="106"/>
    </row>
    <row r="248" spans="1:8" ht="12.95" customHeight="1">
      <c r="A248" s="75">
        <v>33</v>
      </c>
      <c r="B248" s="101" t="str">
        <f t="shared" si="9"/>
        <v>Panna</v>
      </c>
      <c r="C248" s="113">
        <v>46754</v>
      </c>
      <c r="D248" s="114">
        <v>38016</v>
      </c>
      <c r="E248" s="104">
        <f t="shared" si="10"/>
        <v>-8738</v>
      </c>
      <c r="F248" s="105">
        <f t="shared" si="11"/>
        <v>-0.18689310005561022</v>
      </c>
      <c r="G248" s="79">
        <f t="shared" si="12"/>
        <v>0.81310689994438978</v>
      </c>
      <c r="H248" s="106"/>
    </row>
    <row r="249" spans="1:8" ht="12.95" customHeight="1">
      <c r="A249" s="75">
        <v>34</v>
      </c>
      <c r="B249" s="101" t="str">
        <f t="shared" si="9"/>
        <v>Raisen</v>
      </c>
      <c r="C249" s="113">
        <v>52776</v>
      </c>
      <c r="D249" s="114">
        <v>40414</v>
      </c>
      <c r="E249" s="104">
        <f t="shared" si="10"/>
        <v>-12362</v>
      </c>
      <c r="F249" s="105">
        <f t="shared" si="11"/>
        <v>-0.23423525845081097</v>
      </c>
      <c r="G249" s="79">
        <f t="shared" si="12"/>
        <v>0.76576474154918905</v>
      </c>
      <c r="H249" s="106"/>
    </row>
    <row r="250" spans="1:8" ht="12.95" customHeight="1">
      <c r="A250" s="75">
        <v>35</v>
      </c>
      <c r="B250" s="101" t="str">
        <f t="shared" si="9"/>
        <v>Rajgarh</v>
      </c>
      <c r="C250" s="113">
        <v>53490</v>
      </c>
      <c r="D250" s="114">
        <v>41516</v>
      </c>
      <c r="E250" s="104">
        <f t="shared" si="10"/>
        <v>-11974</v>
      </c>
      <c r="F250" s="105">
        <f t="shared" si="11"/>
        <v>-0.22385492615442137</v>
      </c>
      <c r="G250" s="79">
        <f t="shared" si="12"/>
        <v>0.77614507384557863</v>
      </c>
      <c r="H250" s="106"/>
    </row>
    <row r="251" spans="1:8" ht="12.95" customHeight="1">
      <c r="A251" s="75">
        <v>36</v>
      </c>
      <c r="B251" s="101" t="str">
        <f t="shared" si="9"/>
        <v>Ratlam</v>
      </c>
      <c r="C251" s="113">
        <v>47508</v>
      </c>
      <c r="D251" s="114">
        <v>21379</v>
      </c>
      <c r="E251" s="104">
        <f t="shared" si="10"/>
        <v>-26129</v>
      </c>
      <c r="F251" s="105">
        <f t="shared" si="11"/>
        <v>-0.54999158036541218</v>
      </c>
      <c r="G251" s="79">
        <f t="shared" si="12"/>
        <v>0.45000841963458788</v>
      </c>
      <c r="H251" s="106"/>
    </row>
    <row r="252" spans="1:8" ht="12.95" customHeight="1">
      <c r="A252" s="75">
        <v>37</v>
      </c>
      <c r="B252" s="101" t="str">
        <f t="shared" si="9"/>
        <v>Rewa</v>
      </c>
      <c r="C252" s="113">
        <v>83987</v>
      </c>
      <c r="D252" s="114">
        <v>58683</v>
      </c>
      <c r="E252" s="104">
        <f t="shared" si="10"/>
        <v>-25304</v>
      </c>
      <c r="F252" s="105">
        <f t="shared" si="11"/>
        <v>-0.30128472263564599</v>
      </c>
      <c r="G252" s="79">
        <f t="shared" si="12"/>
        <v>0.69871527736435401</v>
      </c>
      <c r="H252" s="106"/>
    </row>
    <row r="253" spans="1:8" ht="12.95" customHeight="1">
      <c r="A253" s="75">
        <v>38</v>
      </c>
      <c r="B253" s="101" t="str">
        <f t="shared" si="9"/>
        <v>Sagar</v>
      </c>
      <c r="C253" s="113">
        <v>91051</v>
      </c>
      <c r="D253" s="114">
        <v>67160</v>
      </c>
      <c r="E253" s="104">
        <f t="shared" si="10"/>
        <v>-23891</v>
      </c>
      <c r="F253" s="105">
        <f t="shared" si="11"/>
        <v>-0.26239140701365171</v>
      </c>
      <c r="G253" s="79">
        <f t="shared" si="12"/>
        <v>0.73760859298634829</v>
      </c>
      <c r="H253" s="106"/>
    </row>
    <row r="254" spans="1:8" ht="12.95" customHeight="1">
      <c r="A254" s="75">
        <v>39</v>
      </c>
      <c r="B254" s="101" t="str">
        <f t="shared" si="9"/>
        <v>Satna</v>
      </c>
      <c r="C254" s="113">
        <v>83180</v>
      </c>
      <c r="D254" s="114">
        <v>59086</v>
      </c>
      <c r="E254" s="104">
        <f t="shared" si="10"/>
        <v>-24094</v>
      </c>
      <c r="F254" s="105">
        <f t="shared" si="11"/>
        <v>-0.28966097619620101</v>
      </c>
      <c r="G254" s="79">
        <f t="shared" si="12"/>
        <v>0.71033902380379899</v>
      </c>
      <c r="H254" s="106"/>
    </row>
    <row r="255" spans="1:8" ht="12.95" customHeight="1">
      <c r="A255" s="75">
        <v>40</v>
      </c>
      <c r="B255" s="101" t="str">
        <f t="shared" si="9"/>
        <v>Sehore</v>
      </c>
      <c r="C255" s="113">
        <v>43447</v>
      </c>
      <c r="D255" s="114">
        <v>32091</v>
      </c>
      <c r="E255" s="104">
        <f t="shared" si="10"/>
        <v>-11356</v>
      </c>
      <c r="F255" s="105">
        <f t="shared" si="11"/>
        <v>-0.26137592929316178</v>
      </c>
      <c r="G255" s="79">
        <f t="shared" si="12"/>
        <v>0.73862407070683822</v>
      </c>
      <c r="H255" s="106"/>
    </row>
    <row r="256" spans="1:8" ht="12.95" customHeight="1">
      <c r="A256" s="75">
        <v>41</v>
      </c>
      <c r="B256" s="101" t="str">
        <f t="shared" si="9"/>
        <v>Seoni</v>
      </c>
      <c r="C256" s="113">
        <v>56930</v>
      </c>
      <c r="D256" s="114">
        <v>42524</v>
      </c>
      <c r="E256" s="104">
        <f t="shared" si="10"/>
        <v>-14406</v>
      </c>
      <c r="F256" s="105">
        <f t="shared" si="11"/>
        <v>-0.25304760231863693</v>
      </c>
      <c r="G256" s="79">
        <f t="shared" si="12"/>
        <v>0.74695239768136312</v>
      </c>
      <c r="H256" s="106"/>
    </row>
    <row r="257" spans="1:10" ht="12.95" customHeight="1">
      <c r="A257" s="75">
        <v>42</v>
      </c>
      <c r="B257" s="101" t="str">
        <f t="shared" si="9"/>
        <v>Shahdol</v>
      </c>
      <c r="C257" s="113">
        <v>48587</v>
      </c>
      <c r="D257" s="114">
        <v>34983</v>
      </c>
      <c r="E257" s="104">
        <f t="shared" si="10"/>
        <v>-13604</v>
      </c>
      <c r="F257" s="105">
        <f t="shared" si="11"/>
        <v>-0.27999259061065718</v>
      </c>
      <c r="G257" s="79">
        <f t="shared" si="12"/>
        <v>0.72000740938934282</v>
      </c>
      <c r="H257" s="106"/>
    </row>
    <row r="258" spans="1:10" ht="12.95" customHeight="1">
      <c r="A258" s="75">
        <v>43</v>
      </c>
      <c r="B258" s="101" t="str">
        <f t="shared" si="9"/>
        <v>Shajapur</v>
      </c>
      <c r="C258" s="113">
        <v>23953</v>
      </c>
      <c r="D258" s="114">
        <v>16766</v>
      </c>
      <c r="E258" s="104">
        <f t="shared" si="10"/>
        <v>-7187</v>
      </c>
      <c r="F258" s="105">
        <f t="shared" si="11"/>
        <v>-0.30004592326639667</v>
      </c>
      <c r="G258" s="79">
        <f t="shared" si="12"/>
        <v>0.69995407673360333</v>
      </c>
      <c r="H258" s="106"/>
    </row>
    <row r="259" spans="1:10" ht="12.95" customHeight="1">
      <c r="A259" s="75">
        <v>44</v>
      </c>
      <c r="B259" s="101" t="str">
        <f t="shared" si="9"/>
        <v>Sheopur</v>
      </c>
      <c r="C259" s="113">
        <v>32366</v>
      </c>
      <c r="D259" s="114">
        <v>21038</v>
      </c>
      <c r="E259" s="104">
        <f t="shared" si="10"/>
        <v>-11328</v>
      </c>
      <c r="F259" s="105">
        <f t="shared" si="11"/>
        <v>-0.349996910338009</v>
      </c>
      <c r="G259" s="79">
        <f t="shared" si="12"/>
        <v>0.65000308966199094</v>
      </c>
      <c r="H259" s="106"/>
    </row>
    <row r="260" spans="1:10" ht="12.95" customHeight="1">
      <c r="A260" s="75">
        <v>45</v>
      </c>
      <c r="B260" s="101" t="str">
        <f t="shared" si="9"/>
        <v>Shivpuri</v>
      </c>
      <c r="C260" s="113">
        <v>88389</v>
      </c>
      <c r="D260" s="114">
        <v>56675</v>
      </c>
      <c r="E260" s="104">
        <f t="shared" si="10"/>
        <v>-31714</v>
      </c>
      <c r="F260" s="105">
        <f t="shared" si="11"/>
        <v>-0.35880030320514994</v>
      </c>
      <c r="G260" s="79">
        <f t="shared" si="12"/>
        <v>0.64119969679485</v>
      </c>
      <c r="H260" s="106"/>
    </row>
    <row r="261" spans="1:10" ht="12.95" customHeight="1">
      <c r="A261" s="75">
        <v>46</v>
      </c>
      <c r="B261" s="101" t="str">
        <f t="shared" si="9"/>
        <v>Sidhi</v>
      </c>
      <c r="C261" s="113">
        <v>55245</v>
      </c>
      <c r="D261" s="114">
        <v>47519</v>
      </c>
      <c r="E261" s="104">
        <f t="shared" si="10"/>
        <v>-7726</v>
      </c>
      <c r="F261" s="105">
        <f t="shared" si="11"/>
        <v>-0.13984976015929043</v>
      </c>
      <c r="G261" s="79">
        <f t="shared" si="12"/>
        <v>0.8601502398407096</v>
      </c>
      <c r="H261" s="106"/>
    </row>
    <row r="262" spans="1:10" ht="12.95" customHeight="1">
      <c r="A262" s="75">
        <v>47</v>
      </c>
      <c r="B262" s="101" t="str">
        <f t="shared" si="9"/>
        <v>Singroli</v>
      </c>
      <c r="C262" s="113">
        <v>62415</v>
      </c>
      <c r="D262" s="114">
        <v>44313</v>
      </c>
      <c r="E262" s="104">
        <f t="shared" si="10"/>
        <v>-18102</v>
      </c>
      <c r="F262" s="105">
        <f t="shared" si="11"/>
        <v>-0.29002643595289596</v>
      </c>
      <c r="G262" s="79">
        <f t="shared" si="12"/>
        <v>0.7099735640471041</v>
      </c>
      <c r="H262" s="106"/>
    </row>
    <row r="263" spans="1:10" ht="12.95" customHeight="1">
      <c r="A263" s="75">
        <v>48</v>
      </c>
      <c r="B263" s="101" t="str">
        <f t="shared" si="9"/>
        <v>Tikamgarh</v>
      </c>
      <c r="C263" s="113">
        <v>81797</v>
      </c>
      <c r="D263" s="114">
        <v>53168</v>
      </c>
      <c r="E263" s="104">
        <f t="shared" si="10"/>
        <v>-28629</v>
      </c>
      <c r="F263" s="105">
        <f t="shared" si="11"/>
        <v>-0.35000061126936194</v>
      </c>
      <c r="G263" s="79">
        <f t="shared" si="12"/>
        <v>0.64999938873063801</v>
      </c>
      <c r="H263" s="106"/>
    </row>
    <row r="264" spans="1:10" ht="12.95" customHeight="1">
      <c r="A264" s="75">
        <v>49</v>
      </c>
      <c r="B264" s="101" t="str">
        <f t="shared" si="9"/>
        <v>Ujjain</v>
      </c>
      <c r="C264" s="113">
        <v>46069</v>
      </c>
      <c r="D264" s="114">
        <v>34555</v>
      </c>
      <c r="E264" s="104">
        <f t="shared" si="10"/>
        <v>-11514</v>
      </c>
      <c r="F264" s="105">
        <f t="shared" si="11"/>
        <v>-0.24992945364561853</v>
      </c>
      <c r="G264" s="79">
        <f t="shared" si="12"/>
        <v>0.75007054635438142</v>
      </c>
      <c r="H264" s="106"/>
    </row>
    <row r="265" spans="1:10" ht="12.95" customHeight="1">
      <c r="A265" s="75">
        <v>50</v>
      </c>
      <c r="B265" s="101" t="str">
        <f t="shared" si="9"/>
        <v>Umaria</v>
      </c>
      <c r="C265" s="113">
        <v>33044</v>
      </c>
      <c r="D265" s="114">
        <v>23131</v>
      </c>
      <c r="E265" s="104">
        <f t="shared" si="10"/>
        <v>-9913</v>
      </c>
      <c r="F265" s="105">
        <f t="shared" si="11"/>
        <v>-0.29999394746398739</v>
      </c>
      <c r="G265" s="79">
        <f t="shared" si="12"/>
        <v>0.70000605253601256</v>
      </c>
      <c r="H265" s="106"/>
    </row>
    <row r="266" spans="1:10" ht="12.95" customHeight="1">
      <c r="A266" s="75">
        <v>51</v>
      </c>
      <c r="B266" s="101" t="str">
        <f t="shared" si="9"/>
        <v>Vidisha</v>
      </c>
      <c r="C266" s="113">
        <v>62035</v>
      </c>
      <c r="D266" s="114">
        <v>46228</v>
      </c>
      <c r="E266" s="104">
        <f>D266-C266</f>
        <v>-15807</v>
      </c>
      <c r="F266" s="105">
        <f>E266/C266</f>
        <v>-0.2548077698073668</v>
      </c>
      <c r="G266" s="79">
        <f>D266/C266</f>
        <v>0.74519223019263314</v>
      </c>
      <c r="H266" s="106"/>
    </row>
    <row r="267" spans="1:10" ht="12.95" customHeight="1">
      <c r="A267" s="80"/>
      <c r="B267" s="81" t="s">
        <v>18</v>
      </c>
      <c r="C267" s="115">
        <f>SUM(C216:C266)</f>
        <v>2619648</v>
      </c>
      <c r="D267" s="115">
        <f>SUM(D216:D266)</f>
        <v>1892550</v>
      </c>
      <c r="E267" s="109">
        <f>D267-C267</f>
        <v>-727098</v>
      </c>
      <c r="F267" s="110">
        <f>E267/C267</f>
        <v>-0.27755561052477279</v>
      </c>
      <c r="G267" s="83">
        <f>D267/C267</f>
        <v>0.72244438947522716</v>
      </c>
      <c r="H267" s="87"/>
    </row>
    <row r="268" spans="1:10" ht="12.95" customHeight="1">
      <c r="A268" s="84"/>
      <c r="B268" s="85"/>
      <c r="C268" s="86"/>
      <c r="D268" s="116"/>
      <c r="E268" s="111"/>
      <c r="F268" s="87"/>
      <c r="G268" s="88"/>
      <c r="H268" s="32"/>
    </row>
    <row r="269" spans="1:10" ht="12.95" customHeight="1">
      <c r="A269" s="84"/>
      <c r="B269" s="85"/>
      <c r="C269" s="86"/>
      <c r="D269" s="117"/>
      <c r="E269" s="86"/>
      <c r="F269" s="87"/>
      <c r="G269" s="88"/>
      <c r="H269" s="32"/>
    </row>
    <row r="270" spans="1:10" ht="12.95" customHeight="1">
      <c r="A270" s="383" t="s">
        <v>111</v>
      </c>
      <c r="B270" s="383"/>
      <c r="C270" s="383"/>
      <c r="D270" s="383"/>
      <c r="E270" s="383"/>
      <c r="F270" s="383"/>
      <c r="G270" s="383"/>
      <c r="H270" s="32"/>
    </row>
    <row r="271" spans="1:10" ht="51.75" customHeight="1">
      <c r="A271" s="53" t="s">
        <v>39</v>
      </c>
      <c r="B271" s="53" t="s">
        <v>40</v>
      </c>
      <c r="C271" s="53" t="s">
        <v>112</v>
      </c>
      <c r="D271" s="53" t="s">
        <v>103</v>
      </c>
      <c r="E271" s="72" t="s">
        <v>11</v>
      </c>
      <c r="F271" s="94" t="s">
        <v>104</v>
      </c>
      <c r="G271" s="118"/>
      <c r="H271" s="95"/>
      <c r="J271" s="73" t="s">
        <v>106</v>
      </c>
    </row>
    <row r="272" spans="1:10" ht="12.95" customHeight="1">
      <c r="A272" s="96">
        <v>1</v>
      </c>
      <c r="B272" s="96">
        <v>2</v>
      </c>
      <c r="C272" s="96">
        <v>3</v>
      </c>
      <c r="D272" s="96">
        <v>4</v>
      </c>
      <c r="E272" s="96" t="s">
        <v>107</v>
      </c>
      <c r="F272" s="97">
        <v>6</v>
      </c>
      <c r="G272" s="119"/>
      <c r="H272" s="99"/>
    </row>
    <row r="273" spans="1:8" ht="12.95" customHeight="1">
      <c r="A273" s="100">
        <v>1</v>
      </c>
      <c r="B273" s="101" t="str">
        <f t="shared" ref="B273:B323" si="13">B47</f>
        <v>Agar Malwa</v>
      </c>
      <c r="C273" s="120">
        <v>24864</v>
      </c>
      <c r="D273" s="103">
        <f t="shared" ref="D273:D323" si="14">D159</f>
        <v>24498</v>
      </c>
      <c r="E273" s="104">
        <f>D273-C273</f>
        <v>-366</v>
      </c>
      <c r="F273" s="105">
        <f>E273/C273</f>
        <v>-1.472007722007722E-2</v>
      </c>
      <c r="G273" s="121"/>
      <c r="H273" s="106"/>
    </row>
    <row r="274" spans="1:8" ht="12.95" customHeight="1">
      <c r="A274" s="100">
        <v>2</v>
      </c>
      <c r="B274" s="101" t="str">
        <f t="shared" si="13"/>
        <v>Anooppur</v>
      </c>
      <c r="C274" s="120">
        <v>36430</v>
      </c>
      <c r="D274" s="103">
        <f t="shared" si="14"/>
        <v>31115</v>
      </c>
      <c r="E274" s="104">
        <f t="shared" ref="E274:E322" si="15">D274-C274</f>
        <v>-5315</v>
      </c>
      <c r="F274" s="105">
        <f t="shared" ref="F274:F322" si="16">E274/C274</f>
        <v>-0.14589623936316223</v>
      </c>
      <c r="G274" s="121"/>
      <c r="H274" s="106"/>
    </row>
    <row r="275" spans="1:8" ht="12.95" customHeight="1">
      <c r="A275" s="100">
        <v>3</v>
      </c>
      <c r="B275" s="101" t="str">
        <f t="shared" si="13"/>
        <v>Alirajpur</v>
      </c>
      <c r="C275" s="120">
        <v>63992</v>
      </c>
      <c r="D275" s="103">
        <f t="shared" si="14"/>
        <v>71555</v>
      </c>
      <c r="E275" s="104">
        <f t="shared" si="15"/>
        <v>7563</v>
      </c>
      <c r="F275" s="105">
        <f t="shared" si="16"/>
        <v>0.11818664833104138</v>
      </c>
      <c r="G275" s="121"/>
      <c r="H275" s="106"/>
    </row>
    <row r="276" spans="1:8" ht="12.95" customHeight="1">
      <c r="A276" s="100">
        <v>4</v>
      </c>
      <c r="B276" s="101" t="str">
        <f t="shared" si="13"/>
        <v>Ashoknagar</v>
      </c>
      <c r="C276" s="120">
        <v>41269</v>
      </c>
      <c r="D276" s="103">
        <f t="shared" si="14"/>
        <v>28349</v>
      </c>
      <c r="E276" s="104">
        <f t="shared" si="15"/>
        <v>-12920</v>
      </c>
      <c r="F276" s="105">
        <f t="shared" si="16"/>
        <v>-0.31306792023068164</v>
      </c>
      <c r="G276" s="121"/>
      <c r="H276" s="106"/>
    </row>
    <row r="277" spans="1:8" ht="12.95" customHeight="1">
      <c r="A277" s="100">
        <v>5</v>
      </c>
      <c r="B277" s="101" t="str">
        <f t="shared" si="13"/>
        <v>Badwani</v>
      </c>
      <c r="C277" s="120">
        <v>82772</v>
      </c>
      <c r="D277" s="103">
        <f t="shared" si="14"/>
        <v>79866</v>
      </c>
      <c r="E277" s="104">
        <f t="shared" si="15"/>
        <v>-2906</v>
      </c>
      <c r="F277" s="105">
        <f t="shared" si="16"/>
        <v>-3.5108490793988305E-2</v>
      </c>
      <c r="G277" s="121"/>
      <c r="H277" s="106"/>
    </row>
    <row r="278" spans="1:8" ht="12.95" customHeight="1">
      <c r="A278" s="100">
        <v>6</v>
      </c>
      <c r="B278" s="101" t="str">
        <f t="shared" si="13"/>
        <v>Balaghat</v>
      </c>
      <c r="C278" s="120">
        <v>84189</v>
      </c>
      <c r="D278" s="103">
        <f t="shared" si="14"/>
        <v>66741</v>
      </c>
      <c r="E278" s="104">
        <f t="shared" si="15"/>
        <v>-17448</v>
      </c>
      <c r="F278" s="105">
        <f t="shared" si="16"/>
        <v>-0.207247977764316</v>
      </c>
      <c r="G278" s="121"/>
      <c r="H278" s="106"/>
    </row>
    <row r="279" spans="1:8" ht="12.95" customHeight="1">
      <c r="A279" s="100">
        <v>7</v>
      </c>
      <c r="B279" s="101" t="str">
        <f t="shared" si="13"/>
        <v>Betul</v>
      </c>
      <c r="C279" s="120">
        <v>80700</v>
      </c>
      <c r="D279" s="103">
        <f t="shared" si="14"/>
        <v>72339</v>
      </c>
      <c r="E279" s="104">
        <f t="shared" si="15"/>
        <v>-8361</v>
      </c>
      <c r="F279" s="105">
        <f t="shared" si="16"/>
        <v>-0.10360594795539034</v>
      </c>
      <c r="G279" s="121"/>
      <c r="H279" s="106"/>
    </row>
    <row r="280" spans="1:8" ht="12.95" customHeight="1">
      <c r="A280" s="100">
        <v>8</v>
      </c>
      <c r="B280" s="101" t="str">
        <f t="shared" si="13"/>
        <v>Bhind</v>
      </c>
      <c r="C280" s="120">
        <v>56813</v>
      </c>
      <c r="D280" s="103">
        <f t="shared" si="14"/>
        <v>56813</v>
      </c>
      <c r="E280" s="104">
        <f t="shared" si="15"/>
        <v>0</v>
      </c>
      <c r="F280" s="105">
        <f t="shared" si="16"/>
        <v>0</v>
      </c>
      <c r="G280" s="121"/>
      <c r="H280" s="106"/>
    </row>
    <row r="281" spans="1:8" ht="12.95" customHeight="1">
      <c r="A281" s="100">
        <v>9</v>
      </c>
      <c r="B281" s="101" t="str">
        <f t="shared" si="13"/>
        <v>Bhopal</v>
      </c>
      <c r="C281" s="120">
        <v>58274</v>
      </c>
      <c r="D281" s="103">
        <f t="shared" si="14"/>
        <v>53149</v>
      </c>
      <c r="E281" s="104">
        <f t="shared" si="15"/>
        <v>-5125</v>
      </c>
      <c r="F281" s="105">
        <f t="shared" si="16"/>
        <v>-8.7946597110203528E-2</v>
      </c>
      <c r="G281" s="121"/>
      <c r="H281" s="106"/>
    </row>
    <row r="282" spans="1:8" ht="12.95" customHeight="1">
      <c r="A282" s="100">
        <v>10</v>
      </c>
      <c r="B282" s="101" t="str">
        <f t="shared" si="13"/>
        <v>Burhanpur</v>
      </c>
      <c r="C282" s="120">
        <v>41151</v>
      </c>
      <c r="D282" s="103">
        <f t="shared" si="14"/>
        <v>34826</v>
      </c>
      <c r="E282" s="104">
        <f t="shared" si="15"/>
        <v>-6325</v>
      </c>
      <c r="F282" s="105">
        <f t="shared" si="16"/>
        <v>-0.15370221865811282</v>
      </c>
      <c r="G282" s="121"/>
      <c r="H282" s="106"/>
    </row>
    <row r="283" spans="1:8" ht="12.95" customHeight="1">
      <c r="A283" s="100">
        <v>11</v>
      </c>
      <c r="B283" s="101" t="str">
        <f t="shared" si="13"/>
        <v>Chhatarpur</v>
      </c>
      <c r="C283" s="120">
        <v>82001</v>
      </c>
      <c r="D283" s="103">
        <f t="shared" si="14"/>
        <v>82552</v>
      </c>
      <c r="E283" s="104">
        <f t="shared" si="15"/>
        <v>551</v>
      </c>
      <c r="F283" s="105">
        <f t="shared" si="16"/>
        <v>6.7194302508505992E-3</v>
      </c>
      <c r="G283" s="121"/>
      <c r="H283" s="106"/>
    </row>
    <row r="284" spans="1:8" ht="12.95" customHeight="1">
      <c r="A284" s="100">
        <v>12</v>
      </c>
      <c r="B284" s="101" t="str">
        <f t="shared" si="13"/>
        <v>Chhindwara</v>
      </c>
      <c r="C284" s="120">
        <v>96612</v>
      </c>
      <c r="D284" s="103">
        <f t="shared" si="14"/>
        <v>86247</v>
      </c>
      <c r="E284" s="104">
        <f t="shared" si="15"/>
        <v>-10365</v>
      </c>
      <c r="F284" s="105">
        <f t="shared" si="16"/>
        <v>-0.1072848093404546</v>
      </c>
      <c r="G284" s="121"/>
      <c r="H284" s="106"/>
    </row>
    <row r="285" spans="1:8" ht="12.95" customHeight="1">
      <c r="A285" s="100">
        <v>13</v>
      </c>
      <c r="B285" s="101" t="str">
        <f t="shared" si="13"/>
        <v>Damoh</v>
      </c>
      <c r="C285" s="120">
        <v>64058</v>
      </c>
      <c r="D285" s="103">
        <f t="shared" si="14"/>
        <v>60187</v>
      </c>
      <c r="E285" s="104">
        <f t="shared" si="15"/>
        <v>-3871</v>
      </c>
      <c r="F285" s="105">
        <f t="shared" si="16"/>
        <v>-6.0429610665334539E-2</v>
      </c>
      <c r="G285" s="121"/>
      <c r="H285" s="106"/>
    </row>
    <row r="286" spans="1:8" ht="12.95" customHeight="1">
      <c r="A286" s="100">
        <v>14</v>
      </c>
      <c r="B286" s="101" t="str">
        <f t="shared" si="13"/>
        <v>Datia</v>
      </c>
      <c r="C286" s="120">
        <v>31650</v>
      </c>
      <c r="D286" s="103">
        <f t="shared" si="14"/>
        <v>28569</v>
      </c>
      <c r="E286" s="104">
        <f t="shared" si="15"/>
        <v>-3081</v>
      </c>
      <c r="F286" s="105">
        <f t="shared" si="16"/>
        <v>-9.7345971563981046E-2</v>
      </c>
      <c r="G286" s="121"/>
      <c r="H286" s="106"/>
    </row>
    <row r="287" spans="1:8" ht="12.95" customHeight="1">
      <c r="A287" s="100">
        <v>15</v>
      </c>
      <c r="B287" s="101" t="str">
        <f t="shared" si="13"/>
        <v>Dewas</v>
      </c>
      <c r="C287" s="120">
        <v>57663</v>
      </c>
      <c r="D287" s="103">
        <f t="shared" si="14"/>
        <v>53788</v>
      </c>
      <c r="E287" s="104">
        <f t="shared" si="15"/>
        <v>-3875</v>
      </c>
      <c r="F287" s="105">
        <f t="shared" si="16"/>
        <v>-6.7200804675441789E-2</v>
      </c>
      <c r="G287" s="121"/>
      <c r="H287" s="106"/>
    </row>
    <row r="288" spans="1:8" ht="12.95" customHeight="1">
      <c r="A288" s="100">
        <v>16</v>
      </c>
      <c r="B288" s="101" t="str">
        <f t="shared" si="13"/>
        <v>Dhar</v>
      </c>
      <c r="C288" s="120">
        <v>113650</v>
      </c>
      <c r="D288" s="103">
        <f t="shared" si="14"/>
        <v>91707</v>
      </c>
      <c r="E288" s="104">
        <f t="shared" si="15"/>
        <v>-21943</v>
      </c>
      <c r="F288" s="105">
        <f t="shared" si="16"/>
        <v>-0.19307523097228332</v>
      </c>
      <c r="G288" s="121"/>
      <c r="H288" s="106"/>
    </row>
    <row r="289" spans="1:8" ht="12.95" customHeight="1">
      <c r="A289" s="100">
        <v>17</v>
      </c>
      <c r="B289" s="101" t="str">
        <f t="shared" si="13"/>
        <v>Dindori</v>
      </c>
      <c r="C289" s="120">
        <v>51807</v>
      </c>
      <c r="D289" s="103">
        <f t="shared" si="14"/>
        <v>48914</v>
      </c>
      <c r="E289" s="104">
        <f t="shared" si="15"/>
        <v>-2893</v>
      </c>
      <c r="F289" s="105">
        <f t="shared" si="16"/>
        <v>-5.58418746501438E-2</v>
      </c>
      <c r="G289" s="121"/>
      <c r="H289" s="106"/>
    </row>
    <row r="290" spans="1:8" ht="12.95" customHeight="1">
      <c r="A290" s="100">
        <v>18</v>
      </c>
      <c r="B290" s="101" t="str">
        <f t="shared" si="13"/>
        <v>Guna</v>
      </c>
      <c r="C290" s="120">
        <v>61848</v>
      </c>
      <c r="D290" s="103">
        <f t="shared" si="14"/>
        <v>50967</v>
      </c>
      <c r="E290" s="104">
        <f t="shared" si="15"/>
        <v>-10881</v>
      </c>
      <c r="F290" s="105">
        <f t="shared" si="16"/>
        <v>-0.17593131548311991</v>
      </c>
      <c r="G290" s="121"/>
      <c r="H290" s="106"/>
    </row>
    <row r="291" spans="1:8" ht="12.95" customHeight="1">
      <c r="A291" s="100">
        <v>19</v>
      </c>
      <c r="B291" s="101" t="str">
        <f t="shared" si="13"/>
        <v>Gwalior</v>
      </c>
      <c r="C291" s="120">
        <v>46640.1</v>
      </c>
      <c r="D291" s="103">
        <f t="shared" si="14"/>
        <v>46151</v>
      </c>
      <c r="E291" s="104">
        <f t="shared" si="15"/>
        <v>-489.09999999999854</v>
      </c>
      <c r="F291" s="105">
        <f t="shared" si="16"/>
        <v>-1.0486684205222514E-2</v>
      </c>
      <c r="G291" s="121"/>
      <c r="H291" s="106"/>
    </row>
    <row r="292" spans="1:8" ht="12.95" customHeight="1">
      <c r="A292" s="100">
        <v>20</v>
      </c>
      <c r="B292" s="101" t="str">
        <f t="shared" si="13"/>
        <v>Harda</v>
      </c>
      <c r="C292" s="120">
        <v>23651</v>
      </c>
      <c r="D292" s="103">
        <f t="shared" si="14"/>
        <v>21659</v>
      </c>
      <c r="E292" s="104">
        <f t="shared" si="15"/>
        <v>-1992</v>
      </c>
      <c r="F292" s="105">
        <f t="shared" si="16"/>
        <v>-8.4224768508731132E-2</v>
      </c>
      <c r="G292" s="121"/>
      <c r="H292" s="106"/>
    </row>
    <row r="293" spans="1:8" ht="12.95" customHeight="1">
      <c r="A293" s="100">
        <v>21</v>
      </c>
      <c r="B293" s="101" t="str">
        <f t="shared" si="13"/>
        <v>Hoshangabad</v>
      </c>
      <c r="C293" s="120">
        <v>40078</v>
      </c>
      <c r="D293" s="103">
        <f t="shared" si="14"/>
        <v>34569</v>
      </c>
      <c r="E293" s="104">
        <f t="shared" si="15"/>
        <v>-5509</v>
      </c>
      <c r="F293" s="105">
        <f t="shared" si="16"/>
        <v>-0.13745695893008633</v>
      </c>
      <c r="G293" s="121"/>
      <c r="H293" s="106"/>
    </row>
    <row r="294" spans="1:8" ht="12.95" customHeight="1">
      <c r="A294" s="100">
        <v>22</v>
      </c>
      <c r="B294" s="101" t="str">
        <f t="shared" si="13"/>
        <v>Indore</v>
      </c>
      <c r="C294" s="120">
        <v>55042</v>
      </c>
      <c r="D294" s="103">
        <f t="shared" si="14"/>
        <v>53562</v>
      </c>
      <c r="E294" s="104">
        <f t="shared" si="15"/>
        <v>-1480</v>
      </c>
      <c r="F294" s="105">
        <f t="shared" si="16"/>
        <v>-2.6888557828567274E-2</v>
      </c>
      <c r="G294" s="121"/>
      <c r="H294" s="106"/>
    </row>
    <row r="295" spans="1:8" ht="12.95" customHeight="1">
      <c r="A295" s="100">
        <v>23</v>
      </c>
      <c r="B295" s="101" t="str">
        <f t="shared" si="13"/>
        <v>Jabalpur</v>
      </c>
      <c r="C295" s="120">
        <v>67703</v>
      </c>
      <c r="D295" s="103">
        <f t="shared" si="14"/>
        <v>64560</v>
      </c>
      <c r="E295" s="104">
        <f t="shared" si="15"/>
        <v>-3143</v>
      </c>
      <c r="F295" s="105">
        <f t="shared" si="16"/>
        <v>-4.6423349039185859E-2</v>
      </c>
      <c r="G295" s="121"/>
      <c r="H295" s="106"/>
    </row>
    <row r="296" spans="1:8" ht="12.95" customHeight="1">
      <c r="A296" s="100">
        <v>24</v>
      </c>
      <c r="B296" s="101" t="str">
        <f t="shared" si="13"/>
        <v>Jhabua</v>
      </c>
      <c r="C296" s="120">
        <v>98293.109999999986</v>
      </c>
      <c r="D296" s="103">
        <f t="shared" si="14"/>
        <v>94176</v>
      </c>
      <c r="E296" s="104">
        <f t="shared" si="15"/>
        <v>-4117.109999999986</v>
      </c>
      <c r="F296" s="105">
        <f t="shared" si="16"/>
        <v>-4.1886048777986441E-2</v>
      </c>
      <c r="G296" s="121"/>
      <c r="H296" s="106"/>
    </row>
    <row r="297" spans="1:8" ht="12.95" customHeight="1">
      <c r="A297" s="100">
        <v>25</v>
      </c>
      <c r="B297" s="101" t="str">
        <f t="shared" si="13"/>
        <v>Katni</v>
      </c>
      <c r="C297" s="120">
        <v>64644</v>
      </c>
      <c r="D297" s="103">
        <f t="shared" si="14"/>
        <v>58810</v>
      </c>
      <c r="E297" s="104">
        <f t="shared" si="15"/>
        <v>-5834</v>
      </c>
      <c r="F297" s="105">
        <f t="shared" si="16"/>
        <v>-9.0248128209888007E-2</v>
      </c>
      <c r="G297" s="121"/>
      <c r="H297" s="106"/>
    </row>
    <row r="298" spans="1:8" ht="12.95" customHeight="1">
      <c r="A298" s="100">
        <v>26</v>
      </c>
      <c r="B298" s="101" t="str">
        <f t="shared" si="13"/>
        <v>Khandwa</v>
      </c>
      <c r="C298" s="120">
        <v>77033</v>
      </c>
      <c r="D298" s="103">
        <f t="shared" si="14"/>
        <v>60689</v>
      </c>
      <c r="E298" s="104">
        <f t="shared" si="15"/>
        <v>-16344</v>
      </c>
      <c r="F298" s="105">
        <f t="shared" si="16"/>
        <v>-0.21216881076941052</v>
      </c>
      <c r="G298" s="121"/>
      <c r="H298" s="106"/>
    </row>
    <row r="299" spans="1:8" ht="12.95" customHeight="1">
      <c r="A299" s="100">
        <v>27</v>
      </c>
      <c r="B299" s="101" t="str">
        <f t="shared" si="13"/>
        <v>Khargone</v>
      </c>
      <c r="C299" s="120">
        <v>80716</v>
      </c>
      <c r="D299" s="103">
        <f t="shared" si="14"/>
        <v>79550</v>
      </c>
      <c r="E299" s="104">
        <f t="shared" si="15"/>
        <v>-1166</v>
      </c>
      <c r="F299" s="105">
        <f t="shared" si="16"/>
        <v>-1.4445710887556371E-2</v>
      </c>
      <c r="G299" s="121"/>
      <c r="H299" s="106"/>
    </row>
    <row r="300" spans="1:8" ht="12.95" customHeight="1">
      <c r="A300" s="100">
        <v>28</v>
      </c>
      <c r="B300" s="101" t="str">
        <f t="shared" si="13"/>
        <v>Mandla</v>
      </c>
      <c r="C300" s="120">
        <v>62645</v>
      </c>
      <c r="D300" s="103">
        <f t="shared" si="14"/>
        <v>58397</v>
      </c>
      <c r="E300" s="104">
        <f t="shared" si="15"/>
        <v>-4248</v>
      </c>
      <c r="F300" s="105">
        <f t="shared" si="16"/>
        <v>-6.7810679224199852E-2</v>
      </c>
      <c r="G300" s="121"/>
      <c r="H300" s="106"/>
    </row>
    <row r="301" spans="1:8" ht="12.95" customHeight="1">
      <c r="A301" s="100">
        <v>29</v>
      </c>
      <c r="B301" s="101" t="str">
        <f t="shared" si="13"/>
        <v>Mandsaur</v>
      </c>
      <c r="C301" s="120">
        <v>49767.200000000012</v>
      </c>
      <c r="D301" s="103">
        <f t="shared" si="14"/>
        <v>40418</v>
      </c>
      <c r="E301" s="104">
        <f t="shared" si="15"/>
        <v>-9349.2000000000116</v>
      </c>
      <c r="F301" s="105">
        <f t="shared" si="16"/>
        <v>-0.18785866996736825</v>
      </c>
      <c r="G301" s="121"/>
      <c r="H301" s="106"/>
    </row>
    <row r="302" spans="1:8" ht="12.95" customHeight="1">
      <c r="A302" s="100">
        <v>30</v>
      </c>
      <c r="B302" s="101" t="str">
        <f t="shared" si="13"/>
        <v>Morena</v>
      </c>
      <c r="C302" s="120">
        <v>85624</v>
      </c>
      <c r="D302" s="103">
        <f t="shared" si="14"/>
        <v>79779</v>
      </c>
      <c r="E302" s="104">
        <f t="shared" si="15"/>
        <v>-5845</v>
      </c>
      <c r="F302" s="105">
        <f t="shared" si="16"/>
        <v>-6.8263570961412681E-2</v>
      </c>
      <c r="G302" s="121"/>
      <c r="H302" s="106"/>
    </row>
    <row r="303" spans="1:8" ht="12.95" customHeight="1">
      <c r="A303" s="100">
        <v>31</v>
      </c>
      <c r="B303" s="101" t="str">
        <f t="shared" si="13"/>
        <v>Narsinghpur</v>
      </c>
      <c r="C303" s="120">
        <v>35986</v>
      </c>
      <c r="D303" s="103">
        <f t="shared" si="14"/>
        <v>32477</v>
      </c>
      <c r="E303" s="104">
        <f t="shared" si="15"/>
        <v>-3509</v>
      </c>
      <c r="F303" s="105">
        <f t="shared" si="16"/>
        <v>-9.7510142833324071E-2</v>
      </c>
      <c r="G303" s="121"/>
      <c r="H303" s="106"/>
    </row>
    <row r="304" spans="1:8" ht="12.95" customHeight="1">
      <c r="A304" s="100">
        <v>32</v>
      </c>
      <c r="B304" s="101" t="str">
        <f t="shared" si="13"/>
        <v>Neemuch</v>
      </c>
      <c r="C304" s="120">
        <v>28287</v>
      </c>
      <c r="D304" s="103">
        <f t="shared" si="14"/>
        <v>28570</v>
      </c>
      <c r="E304" s="104">
        <f t="shared" si="15"/>
        <v>283</v>
      </c>
      <c r="F304" s="105">
        <f t="shared" si="16"/>
        <v>1.0004595750698201E-2</v>
      </c>
      <c r="G304" s="121"/>
      <c r="H304" s="106"/>
    </row>
    <row r="305" spans="1:8" ht="12.95" customHeight="1">
      <c r="A305" s="100">
        <v>33</v>
      </c>
      <c r="B305" s="101" t="str">
        <f t="shared" si="13"/>
        <v>Panna</v>
      </c>
      <c r="C305" s="120">
        <v>54840</v>
      </c>
      <c r="D305" s="103">
        <f t="shared" si="14"/>
        <v>62884</v>
      </c>
      <c r="E305" s="104">
        <f t="shared" si="15"/>
        <v>8044</v>
      </c>
      <c r="F305" s="105">
        <f t="shared" si="16"/>
        <v>0.14668125455871628</v>
      </c>
      <c r="G305" s="121"/>
      <c r="H305" s="106"/>
    </row>
    <row r="306" spans="1:8" ht="12.95" customHeight="1">
      <c r="A306" s="100">
        <v>34</v>
      </c>
      <c r="B306" s="101" t="str">
        <f t="shared" si="13"/>
        <v>Raisen</v>
      </c>
      <c r="C306" s="120">
        <v>63958.5</v>
      </c>
      <c r="D306" s="103">
        <f t="shared" si="14"/>
        <v>63959</v>
      </c>
      <c r="E306" s="104">
        <f t="shared" si="15"/>
        <v>0.5</v>
      </c>
      <c r="F306" s="105">
        <f t="shared" si="16"/>
        <v>7.8175692050313871E-6</v>
      </c>
      <c r="G306" s="121"/>
      <c r="H306" s="106"/>
    </row>
    <row r="307" spans="1:8" ht="12.95" customHeight="1">
      <c r="A307" s="100">
        <v>35</v>
      </c>
      <c r="B307" s="101" t="str">
        <f t="shared" si="13"/>
        <v>Rajgarh</v>
      </c>
      <c r="C307" s="120">
        <v>65140</v>
      </c>
      <c r="D307" s="103">
        <f t="shared" si="14"/>
        <v>64854</v>
      </c>
      <c r="E307" s="104">
        <f t="shared" si="15"/>
        <v>-286</v>
      </c>
      <c r="F307" s="105">
        <f t="shared" si="16"/>
        <v>-4.390543444887934E-3</v>
      </c>
      <c r="G307" s="121"/>
      <c r="H307" s="106"/>
    </row>
    <row r="308" spans="1:8" ht="12.95" customHeight="1">
      <c r="A308" s="100">
        <v>36</v>
      </c>
      <c r="B308" s="101" t="str">
        <f t="shared" si="13"/>
        <v>Ratlam</v>
      </c>
      <c r="C308" s="120">
        <v>77424</v>
      </c>
      <c r="D308" s="103">
        <f t="shared" si="14"/>
        <v>54214</v>
      </c>
      <c r="E308" s="104">
        <f t="shared" si="15"/>
        <v>-23210</v>
      </c>
      <c r="F308" s="105">
        <f t="shared" si="16"/>
        <v>-0.2997778466625336</v>
      </c>
      <c r="G308" s="121"/>
      <c r="H308" s="106"/>
    </row>
    <row r="309" spans="1:8" ht="12.95" customHeight="1">
      <c r="A309" s="100">
        <v>37</v>
      </c>
      <c r="B309" s="101" t="str">
        <f t="shared" si="13"/>
        <v>Rewa</v>
      </c>
      <c r="C309" s="120">
        <v>84194</v>
      </c>
      <c r="D309" s="103">
        <f t="shared" si="14"/>
        <v>84226</v>
      </c>
      <c r="E309" s="104">
        <f t="shared" si="15"/>
        <v>32</v>
      </c>
      <c r="F309" s="105">
        <f t="shared" si="16"/>
        <v>3.800745896382165E-4</v>
      </c>
      <c r="G309" s="121"/>
      <c r="H309" s="106"/>
    </row>
    <row r="310" spans="1:8" ht="12.95" customHeight="1">
      <c r="A310" s="100">
        <v>38</v>
      </c>
      <c r="B310" s="101" t="str">
        <f t="shared" si="13"/>
        <v>Sagar</v>
      </c>
      <c r="C310" s="120">
        <v>102017</v>
      </c>
      <c r="D310" s="103">
        <f t="shared" si="14"/>
        <v>96032</v>
      </c>
      <c r="E310" s="104">
        <f t="shared" si="15"/>
        <v>-5985</v>
      </c>
      <c r="F310" s="105">
        <f t="shared" si="16"/>
        <v>-5.8666692806100942E-2</v>
      </c>
      <c r="G310" s="121"/>
      <c r="H310" s="106"/>
    </row>
    <row r="311" spans="1:8" ht="12.95" customHeight="1">
      <c r="A311" s="100">
        <v>39</v>
      </c>
      <c r="B311" s="101" t="str">
        <f t="shared" si="13"/>
        <v>Satna</v>
      </c>
      <c r="C311" s="120">
        <v>83171</v>
      </c>
      <c r="D311" s="103">
        <f t="shared" si="14"/>
        <v>79840</v>
      </c>
      <c r="E311" s="104">
        <f t="shared" si="15"/>
        <v>-3331</v>
      </c>
      <c r="F311" s="105">
        <f t="shared" si="16"/>
        <v>-4.005001743396136E-2</v>
      </c>
      <c r="G311" s="121"/>
      <c r="H311" s="106"/>
    </row>
    <row r="312" spans="1:8" ht="12.95" customHeight="1">
      <c r="A312" s="100">
        <v>40</v>
      </c>
      <c r="B312" s="101" t="str">
        <f t="shared" si="13"/>
        <v>Sehore</v>
      </c>
      <c r="C312" s="120">
        <v>53112</v>
      </c>
      <c r="D312" s="103">
        <f t="shared" si="14"/>
        <v>52336</v>
      </c>
      <c r="E312" s="104">
        <f t="shared" si="15"/>
        <v>-776</v>
      </c>
      <c r="F312" s="105">
        <f t="shared" si="16"/>
        <v>-1.4610634131646332E-2</v>
      </c>
      <c r="G312" s="121"/>
      <c r="H312" s="106"/>
    </row>
    <row r="313" spans="1:8" ht="12.95" customHeight="1">
      <c r="A313" s="100">
        <v>41</v>
      </c>
      <c r="B313" s="101" t="str">
        <f t="shared" si="13"/>
        <v>Seoni</v>
      </c>
      <c r="C313" s="120">
        <v>73342</v>
      </c>
      <c r="D313" s="103">
        <f t="shared" si="14"/>
        <v>56390</v>
      </c>
      <c r="E313" s="104">
        <f t="shared" si="15"/>
        <v>-16952</v>
      </c>
      <c r="F313" s="105">
        <f t="shared" si="16"/>
        <v>-0.231136320253061</v>
      </c>
      <c r="G313" s="121"/>
      <c r="H313" s="106"/>
    </row>
    <row r="314" spans="1:8" ht="12.95" customHeight="1">
      <c r="A314" s="100">
        <v>42</v>
      </c>
      <c r="B314" s="101" t="str">
        <f t="shared" si="13"/>
        <v>Shahdol</v>
      </c>
      <c r="C314" s="120">
        <v>57809</v>
      </c>
      <c r="D314" s="103">
        <f t="shared" si="14"/>
        <v>55896</v>
      </c>
      <c r="E314" s="104">
        <f t="shared" si="15"/>
        <v>-1913</v>
      </c>
      <c r="F314" s="105">
        <f t="shared" si="16"/>
        <v>-3.3091733121140304E-2</v>
      </c>
      <c r="G314" s="121"/>
      <c r="H314" s="106"/>
    </row>
    <row r="315" spans="1:8" ht="12.95" customHeight="1">
      <c r="A315" s="100">
        <v>43</v>
      </c>
      <c r="B315" s="101" t="str">
        <f t="shared" si="13"/>
        <v>Shajapur</v>
      </c>
      <c r="C315" s="120">
        <v>26936</v>
      </c>
      <c r="D315" s="103">
        <f t="shared" si="14"/>
        <v>24490</v>
      </c>
      <c r="E315" s="104">
        <f t="shared" si="15"/>
        <v>-2446</v>
      </c>
      <c r="F315" s="105">
        <f t="shared" si="16"/>
        <v>-9.0807840807840809E-2</v>
      </c>
      <c r="G315" s="121"/>
      <c r="H315" s="106"/>
    </row>
    <row r="316" spans="1:8" ht="12.95" customHeight="1">
      <c r="A316" s="100">
        <v>44</v>
      </c>
      <c r="B316" s="101" t="str">
        <f t="shared" si="13"/>
        <v>Sheopur</v>
      </c>
      <c r="C316" s="120">
        <v>43250</v>
      </c>
      <c r="D316" s="103">
        <f t="shared" si="14"/>
        <v>39653</v>
      </c>
      <c r="E316" s="104">
        <f t="shared" si="15"/>
        <v>-3597</v>
      </c>
      <c r="F316" s="105">
        <f t="shared" si="16"/>
        <v>-8.3167630057803463E-2</v>
      </c>
      <c r="G316" s="121"/>
      <c r="H316" s="106"/>
    </row>
    <row r="317" spans="1:8" ht="12.95" customHeight="1">
      <c r="A317" s="100">
        <v>45</v>
      </c>
      <c r="B317" s="101" t="str">
        <f t="shared" si="13"/>
        <v>Shivpuri</v>
      </c>
      <c r="C317" s="120">
        <v>94790.49</v>
      </c>
      <c r="D317" s="103">
        <f t="shared" si="14"/>
        <v>86014</v>
      </c>
      <c r="E317" s="104">
        <f t="shared" si="15"/>
        <v>-8776.4900000000052</v>
      </c>
      <c r="F317" s="105">
        <f t="shared" si="16"/>
        <v>-9.2588296568569317E-2</v>
      </c>
      <c r="G317" s="121"/>
      <c r="H317" s="106"/>
    </row>
    <row r="318" spans="1:8" ht="12.95" customHeight="1">
      <c r="A318" s="100">
        <v>46</v>
      </c>
      <c r="B318" s="101" t="str">
        <f t="shared" si="13"/>
        <v>Sidhi</v>
      </c>
      <c r="C318" s="120">
        <v>69528.239999999991</v>
      </c>
      <c r="D318" s="103">
        <f t="shared" si="14"/>
        <v>73320</v>
      </c>
      <c r="E318" s="104">
        <f t="shared" si="15"/>
        <v>3791.7600000000093</v>
      </c>
      <c r="F318" s="105">
        <f t="shared" si="16"/>
        <v>5.453553836541828E-2</v>
      </c>
      <c r="G318" s="121"/>
      <c r="H318" s="106"/>
    </row>
    <row r="319" spans="1:8" ht="12.95" customHeight="1">
      <c r="A319" s="100">
        <v>47</v>
      </c>
      <c r="B319" s="101" t="str">
        <f t="shared" si="13"/>
        <v>Singroli</v>
      </c>
      <c r="C319" s="120">
        <v>72852</v>
      </c>
      <c r="D319" s="103">
        <f t="shared" si="14"/>
        <v>67058</v>
      </c>
      <c r="E319" s="104">
        <f t="shared" si="15"/>
        <v>-5794</v>
      </c>
      <c r="F319" s="105">
        <f t="shared" si="16"/>
        <v>-7.9531104156371824E-2</v>
      </c>
      <c r="G319" s="121"/>
      <c r="H319" s="106"/>
    </row>
    <row r="320" spans="1:8" ht="12.95" customHeight="1">
      <c r="A320" s="100">
        <v>48</v>
      </c>
      <c r="B320" s="101" t="str">
        <f t="shared" si="13"/>
        <v>Tikamgarh</v>
      </c>
      <c r="C320" s="120">
        <v>84965</v>
      </c>
      <c r="D320" s="103">
        <f t="shared" si="14"/>
        <v>80147</v>
      </c>
      <c r="E320" s="104">
        <f t="shared" si="15"/>
        <v>-4818</v>
      </c>
      <c r="F320" s="105">
        <f t="shared" si="16"/>
        <v>-5.6705702348025661E-2</v>
      </c>
      <c r="G320" s="121"/>
      <c r="H320" s="106"/>
    </row>
    <row r="321" spans="1:8" ht="12.95" customHeight="1">
      <c r="A321" s="100">
        <v>49</v>
      </c>
      <c r="B321" s="101" t="str">
        <f t="shared" si="13"/>
        <v>Ujjain</v>
      </c>
      <c r="C321" s="120">
        <v>53172</v>
      </c>
      <c r="D321" s="103">
        <f t="shared" si="14"/>
        <v>51798</v>
      </c>
      <c r="E321" s="104">
        <f t="shared" si="15"/>
        <v>-1374</v>
      </c>
      <c r="F321" s="105">
        <f t="shared" si="16"/>
        <v>-2.5840668020762809E-2</v>
      </c>
      <c r="G321" s="121"/>
      <c r="H321" s="106"/>
    </row>
    <row r="322" spans="1:8" ht="12.95" customHeight="1">
      <c r="A322" s="100">
        <v>50</v>
      </c>
      <c r="B322" s="101" t="str">
        <f t="shared" si="13"/>
        <v>Umaria</v>
      </c>
      <c r="C322" s="120">
        <v>34903</v>
      </c>
      <c r="D322" s="103">
        <f t="shared" si="14"/>
        <v>32954</v>
      </c>
      <c r="E322" s="104">
        <f t="shared" si="15"/>
        <v>-1949</v>
      </c>
      <c r="F322" s="105">
        <f t="shared" si="16"/>
        <v>-5.5840472165716415E-2</v>
      </c>
      <c r="G322" s="121"/>
      <c r="H322" s="106"/>
    </row>
    <row r="323" spans="1:8" ht="12.95" customHeight="1">
      <c r="A323" s="100">
        <v>51</v>
      </c>
      <c r="B323" s="101" t="str">
        <f t="shared" si="13"/>
        <v>Vidisha</v>
      </c>
      <c r="C323" s="120">
        <v>71439</v>
      </c>
      <c r="D323" s="103">
        <f t="shared" si="14"/>
        <v>71215</v>
      </c>
      <c r="E323" s="104">
        <f>D323-C323</f>
        <v>-224</v>
      </c>
      <c r="F323" s="105">
        <f>E323/C323</f>
        <v>-3.1355422108372178E-3</v>
      </c>
      <c r="G323" s="121"/>
      <c r="H323" s="106"/>
    </row>
    <row r="324" spans="1:8" ht="12.95" customHeight="1">
      <c r="A324" s="80"/>
      <c r="B324" s="81" t="s">
        <v>18</v>
      </c>
      <c r="C324" s="109">
        <f>SUM(C273:C323)</f>
        <v>3212695.6400000006</v>
      </c>
      <c r="D324" s="109">
        <f>SUM(D273:D323)</f>
        <v>2972829</v>
      </c>
      <c r="E324" s="109">
        <f>D324-C324</f>
        <v>-239866.6400000006</v>
      </c>
      <c r="F324" s="110">
        <f>E324/C324</f>
        <v>-7.4662111472221668E-2</v>
      </c>
      <c r="G324" s="122"/>
      <c r="H324" s="87"/>
    </row>
    <row r="325" spans="1:8" ht="12.95" customHeight="1">
      <c r="A325" s="84"/>
      <c r="B325" s="85"/>
      <c r="C325" s="86"/>
      <c r="D325" s="111"/>
      <c r="E325" s="111"/>
      <c r="F325" s="87"/>
      <c r="G325" s="88"/>
      <c r="H325" s="32"/>
    </row>
    <row r="326" spans="1:8" ht="12.95" customHeight="1">
      <c r="A326" s="84"/>
      <c r="B326" s="85"/>
      <c r="C326" s="86"/>
      <c r="D326" s="86"/>
      <c r="E326" s="86"/>
      <c r="F326" s="87"/>
      <c r="G326" s="88"/>
      <c r="H326" s="32"/>
    </row>
    <row r="327" spans="1:8" ht="12.95" customHeight="1">
      <c r="A327" s="383" t="s">
        <v>113</v>
      </c>
      <c r="B327" s="383"/>
      <c r="C327" s="383"/>
      <c r="D327" s="383"/>
      <c r="E327" s="383"/>
      <c r="F327" s="383"/>
      <c r="G327" s="383"/>
      <c r="H327" s="32"/>
    </row>
    <row r="328" spans="1:8" ht="49.5" customHeight="1">
      <c r="A328" s="53" t="s">
        <v>39</v>
      </c>
      <c r="B328" s="53" t="s">
        <v>40</v>
      </c>
      <c r="C328" s="53" t="s">
        <v>112</v>
      </c>
      <c r="D328" s="53" t="s">
        <v>103</v>
      </c>
      <c r="E328" s="72" t="s">
        <v>11</v>
      </c>
      <c r="F328" s="94" t="s">
        <v>104</v>
      </c>
      <c r="G328" s="123"/>
      <c r="H328" s="95"/>
    </row>
    <row r="329" spans="1:8" ht="12.95" customHeight="1">
      <c r="A329" s="96">
        <v>1</v>
      </c>
      <c r="B329" s="96">
        <v>2</v>
      </c>
      <c r="C329" s="96">
        <v>3</v>
      </c>
      <c r="D329" s="96">
        <v>4</v>
      </c>
      <c r="E329" s="96" t="s">
        <v>110</v>
      </c>
      <c r="F329" s="97">
        <v>6</v>
      </c>
      <c r="G329" s="124"/>
      <c r="H329" s="99"/>
    </row>
    <row r="330" spans="1:8" ht="12.95" customHeight="1">
      <c r="A330" s="75">
        <v>1</v>
      </c>
      <c r="B330" s="101" t="str">
        <f t="shared" ref="B330:B380" si="17">B47</f>
        <v>Agar Malwa</v>
      </c>
      <c r="C330" s="113">
        <v>18402</v>
      </c>
      <c r="D330" s="114">
        <f t="shared" ref="D330:D380" si="18">D216</f>
        <v>15086</v>
      </c>
      <c r="E330" s="104">
        <f>D330-C330</f>
        <v>-3316</v>
      </c>
      <c r="F330" s="105">
        <f>E330/C330</f>
        <v>-0.18019780458645798</v>
      </c>
      <c r="G330" s="125"/>
      <c r="H330" s="106"/>
    </row>
    <row r="331" spans="1:8" ht="12.95" customHeight="1">
      <c r="A331" s="75">
        <v>2</v>
      </c>
      <c r="B331" s="101" t="str">
        <f t="shared" si="17"/>
        <v>Anooppur</v>
      </c>
      <c r="C331" s="113">
        <v>20850</v>
      </c>
      <c r="D331" s="114">
        <f t="shared" si="18"/>
        <v>21176</v>
      </c>
      <c r="E331" s="104">
        <f t="shared" ref="E331:E381" si="19">D331-C331</f>
        <v>326</v>
      </c>
      <c r="F331" s="105">
        <f t="shared" ref="F331:F379" si="20">E331/C331</f>
        <v>1.5635491606714628E-2</v>
      </c>
      <c r="G331" s="125"/>
      <c r="H331" s="106"/>
    </row>
    <row r="332" spans="1:8" ht="12.95" customHeight="1">
      <c r="A332" s="75">
        <v>3</v>
      </c>
      <c r="B332" s="101" t="str">
        <f t="shared" si="17"/>
        <v>Alirajpur</v>
      </c>
      <c r="C332" s="113">
        <v>24754</v>
      </c>
      <c r="D332" s="114">
        <f t="shared" si="18"/>
        <v>23202</v>
      </c>
      <c r="E332" s="104">
        <f t="shared" si="19"/>
        <v>-1552</v>
      </c>
      <c r="F332" s="105">
        <f t="shared" si="20"/>
        <v>-6.2696937868627289E-2</v>
      </c>
      <c r="G332" s="125"/>
      <c r="H332" s="106"/>
    </row>
    <row r="333" spans="1:8" ht="12.95" customHeight="1">
      <c r="A333" s="75">
        <v>4</v>
      </c>
      <c r="B333" s="101" t="str">
        <f t="shared" si="17"/>
        <v>Ashoknagar</v>
      </c>
      <c r="C333" s="113">
        <v>23983</v>
      </c>
      <c r="D333" s="114">
        <f t="shared" si="18"/>
        <v>15589</v>
      </c>
      <c r="E333" s="104">
        <f t="shared" si="19"/>
        <v>-8394</v>
      </c>
      <c r="F333" s="105">
        <f t="shared" si="20"/>
        <v>-0.34999791518992618</v>
      </c>
      <c r="G333" s="125"/>
      <c r="H333" s="106"/>
    </row>
    <row r="334" spans="1:8" ht="12.95" customHeight="1">
      <c r="A334" s="75">
        <v>5</v>
      </c>
      <c r="B334" s="101" t="str">
        <f t="shared" si="17"/>
        <v>Badwani</v>
      </c>
      <c r="C334" s="113">
        <v>33638</v>
      </c>
      <c r="D334" s="114">
        <f t="shared" si="18"/>
        <v>38086</v>
      </c>
      <c r="E334" s="104">
        <f t="shared" si="19"/>
        <v>4448</v>
      </c>
      <c r="F334" s="105">
        <f t="shared" si="20"/>
        <v>0.13223140495867769</v>
      </c>
      <c r="G334" s="125"/>
      <c r="H334" s="106"/>
    </row>
    <row r="335" spans="1:8" ht="12.95" customHeight="1">
      <c r="A335" s="75">
        <v>6</v>
      </c>
      <c r="B335" s="101" t="str">
        <f t="shared" si="17"/>
        <v>Balaghat</v>
      </c>
      <c r="C335" s="113">
        <v>64033</v>
      </c>
      <c r="D335" s="114">
        <f t="shared" si="18"/>
        <v>63927</v>
      </c>
      <c r="E335" s="104">
        <f t="shared" si="19"/>
        <v>-106</v>
      </c>
      <c r="F335" s="105">
        <f t="shared" si="20"/>
        <v>-1.6553964362125779E-3</v>
      </c>
      <c r="G335" s="125"/>
      <c r="H335" s="106"/>
    </row>
    <row r="336" spans="1:8" ht="12.95" customHeight="1">
      <c r="A336" s="75">
        <v>7</v>
      </c>
      <c r="B336" s="101" t="str">
        <f t="shared" si="17"/>
        <v>Betul</v>
      </c>
      <c r="C336" s="113">
        <v>57018</v>
      </c>
      <c r="D336" s="114">
        <f t="shared" si="18"/>
        <v>48776</v>
      </c>
      <c r="E336" s="104">
        <f t="shared" si="19"/>
        <v>-8242</v>
      </c>
      <c r="F336" s="105">
        <f t="shared" si="20"/>
        <v>-0.14455084359325127</v>
      </c>
      <c r="G336" s="125"/>
      <c r="H336" s="106"/>
    </row>
    <row r="337" spans="1:8" ht="12.95" customHeight="1">
      <c r="A337" s="75">
        <v>8</v>
      </c>
      <c r="B337" s="101" t="str">
        <f t="shared" si="17"/>
        <v>Bhind</v>
      </c>
      <c r="C337" s="113">
        <v>31589</v>
      </c>
      <c r="D337" s="114">
        <f t="shared" si="18"/>
        <v>31589</v>
      </c>
      <c r="E337" s="104">
        <f t="shared" si="19"/>
        <v>0</v>
      </c>
      <c r="F337" s="105">
        <f t="shared" si="20"/>
        <v>0</v>
      </c>
      <c r="G337" s="125"/>
      <c r="H337" s="106"/>
    </row>
    <row r="338" spans="1:8" ht="12.95" customHeight="1">
      <c r="A338" s="75">
        <v>9</v>
      </c>
      <c r="B338" s="101" t="str">
        <f t="shared" si="17"/>
        <v>Bhopal</v>
      </c>
      <c r="C338" s="113">
        <v>34718</v>
      </c>
      <c r="D338" s="114">
        <f t="shared" si="18"/>
        <v>34341</v>
      </c>
      <c r="E338" s="104">
        <f t="shared" si="19"/>
        <v>-377</v>
      </c>
      <c r="F338" s="105">
        <f t="shared" si="20"/>
        <v>-1.0858920444726078E-2</v>
      </c>
      <c r="G338" s="125"/>
      <c r="H338" s="106"/>
    </row>
    <row r="339" spans="1:8" ht="12.95" customHeight="1">
      <c r="A339" s="75">
        <v>10</v>
      </c>
      <c r="B339" s="101" t="str">
        <f t="shared" si="17"/>
        <v>Burhanpur</v>
      </c>
      <c r="C339" s="113">
        <v>21456</v>
      </c>
      <c r="D339" s="114">
        <f t="shared" si="18"/>
        <v>18315</v>
      </c>
      <c r="E339" s="104">
        <f t="shared" si="19"/>
        <v>-3141</v>
      </c>
      <c r="F339" s="105">
        <f t="shared" si="20"/>
        <v>-0.14639261744966442</v>
      </c>
      <c r="G339" s="125"/>
      <c r="H339" s="106"/>
    </row>
    <row r="340" spans="1:8" ht="12.95" customHeight="1">
      <c r="A340" s="75">
        <v>11</v>
      </c>
      <c r="B340" s="101" t="str">
        <f t="shared" si="17"/>
        <v>Chhatarpur</v>
      </c>
      <c r="C340" s="113">
        <v>60112</v>
      </c>
      <c r="D340" s="114">
        <f t="shared" si="18"/>
        <v>62321</v>
      </c>
      <c r="E340" s="104">
        <f t="shared" si="19"/>
        <v>2209</v>
      </c>
      <c r="F340" s="105">
        <f t="shared" si="20"/>
        <v>3.6748070268831513E-2</v>
      </c>
      <c r="G340" s="125"/>
      <c r="H340" s="106"/>
    </row>
    <row r="341" spans="1:8" ht="12.95" customHeight="1">
      <c r="A341" s="75">
        <v>12</v>
      </c>
      <c r="B341" s="101" t="str">
        <f t="shared" si="17"/>
        <v>Chhindwara</v>
      </c>
      <c r="C341" s="113">
        <v>72480</v>
      </c>
      <c r="D341" s="114">
        <f t="shared" si="18"/>
        <v>64440</v>
      </c>
      <c r="E341" s="104">
        <f t="shared" si="19"/>
        <v>-8040</v>
      </c>
      <c r="F341" s="105">
        <f t="shared" si="20"/>
        <v>-0.11092715231788079</v>
      </c>
      <c r="G341" s="125"/>
      <c r="H341" s="106"/>
    </row>
    <row r="342" spans="1:8" ht="12.95" customHeight="1">
      <c r="A342" s="75">
        <v>13</v>
      </c>
      <c r="B342" s="101" t="str">
        <f t="shared" si="17"/>
        <v>Damoh</v>
      </c>
      <c r="C342" s="113">
        <v>44073</v>
      </c>
      <c r="D342" s="114">
        <f t="shared" si="18"/>
        <v>41182</v>
      </c>
      <c r="E342" s="104">
        <f t="shared" si="19"/>
        <v>-2891</v>
      </c>
      <c r="F342" s="105">
        <f t="shared" si="20"/>
        <v>-6.5595716198125834E-2</v>
      </c>
      <c r="G342" s="125"/>
      <c r="H342" s="106"/>
    </row>
    <row r="343" spans="1:8" ht="12.95" customHeight="1">
      <c r="A343" s="75">
        <v>14</v>
      </c>
      <c r="B343" s="101" t="str">
        <f t="shared" si="17"/>
        <v>Datia</v>
      </c>
      <c r="C343" s="113">
        <v>17348</v>
      </c>
      <c r="D343" s="114">
        <f t="shared" si="18"/>
        <v>17691</v>
      </c>
      <c r="E343" s="104">
        <f t="shared" si="19"/>
        <v>343</v>
      </c>
      <c r="F343" s="105">
        <f t="shared" si="20"/>
        <v>1.9771731611713167E-2</v>
      </c>
      <c r="G343" s="125"/>
      <c r="H343" s="106"/>
    </row>
    <row r="344" spans="1:8" ht="12.95" customHeight="1">
      <c r="A344" s="75">
        <v>15</v>
      </c>
      <c r="B344" s="101" t="str">
        <f t="shared" si="17"/>
        <v>Dewas</v>
      </c>
      <c r="C344" s="113">
        <v>41957</v>
      </c>
      <c r="D344" s="114">
        <f t="shared" si="18"/>
        <v>35631</v>
      </c>
      <c r="E344" s="104">
        <f t="shared" si="19"/>
        <v>-6326</v>
      </c>
      <c r="F344" s="105">
        <f t="shared" si="20"/>
        <v>-0.15077341087303667</v>
      </c>
      <c r="G344" s="125"/>
      <c r="H344" s="106"/>
    </row>
    <row r="345" spans="1:8" ht="12.95" customHeight="1">
      <c r="A345" s="75">
        <v>16</v>
      </c>
      <c r="B345" s="101" t="str">
        <f t="shared" si="17"/>
        <v>Dhar</v>
      </c>
      <c r="C345" s="113">
        <v>54810</v>
      </c>
      <c r="D345" s="114">
        <f t="shared" si="18"/>
        <v>52868</v>
      </c>
      <c r="E345" s="104">
        <f t="shared" si="19"/>
        <v>-1942</v>
      </c>
      <c r="F345" s="105">
        <f t="shared" si="20"/>
        <v>-3.5431490603904395E-2</v>
      </c>
      <c r="G345" s="125"/>
      <c r="H345" s="106"/>
    </row>
    <row r="346" spans="1:8" ht="12.95" customHeight="1">
      <c r="A346" s="75">
        <v>17</v>
      </c>
      <c r="B346" s="101" t="str">
        <f t="shared" si="17"/>
        <v>Dindori</v>
      </c>
      <c r="C346" s="113">
        <v>33805</v>
      </c>
      <c r="D346" s="114">
        <f t="shared" si="18"/>
        <v>31425</v>
      </c>
      <c r="E346" s="104">
        <f t="shared" si="19"/>
        <v>-2380</v>
      </c>
      <c r="F346" s="105">
        <f t="shared" si="20"/>
        <v>-7.0403786422126899E-2</v>
      </c>
      <c r="G346" s="125"/>
      <c r="H346" s="106"/>
    </row>
    <row r="347" spans="1:8" ht="12.95" customHeight="1">
      <c r="A347" s="75">
        <v>18</v>
      </c>
      <c r="B347" s="101" t="str">
        <f t="shared" si="17"/>
        <v>Guna</v>
      </c>
      <c r="C347" s="113">
        <v>31952</v>
      </c>
      <c r="D347" s="114">
        <f t="shared" si="18"/>
        <v>31032</v>
      </c>
      <c r="E347" s="104">
        <f t="shared" si="19"/>
        <v>-920</v>
      </c>
      <c r="F347" s="105">
        <f t="shared" si="20"/>
        <v>-2.8793189784677015E-2</v>
      </c>
      <c r="G347" s="125"/>
      <c r="H347" s="106"/>
    </row>
    <row r="348" spans="1:8" ht="12.95" customHeight="1">
      <c r="A348" s="75">
        <v>19</v>
      </c>
      <c r="B348" s="101" t="str">
        <f t="shared" si="17"/>
        <v>Gwalior</v>
      </c>
      <c r="C348" s="113">
        <v>31874.000000000004</v>
      </c>
      <c r="D348" s="114">
        <f t="shared" si="18"/>
        <v>30572</v>
      </c>
      <c r="E348" s="104">
        <f t="shared" si="19"/>
        <v>-1302.0000000000036</v>
      </c>
      <c r="F348" s="105">
        <f t="shared" si="20"/>
        <v>-4.0848340340089211E-2</v>
      </c>
      <c r="G348" s="125"/>
      <c r="H348" s="106"/>
    </row>
    <row r="349" spans="1:8" ht="12.95" customHeight="1">
      <c r="A349" s="75">
        <v>20</v>
      </c>
      <c r="B349" s="101" t="str">
        <f t="shared" si="17"/>
        <v>Harda</v>
      </c>
      <c r="C349" s="113">
        <v>14936.999999999996</v>
      </c>
      <c r="D349" s="114">
        <f t="shared" si="18"/>
        <v>13386</v>
      </c>
      <c r="E349" s="104">
        <f t="shared" si="19"/>
        <v>-1550.9999999999964</v>
      </c>
      <c r="F349" s="105">
        <f t="shared" si="20"/>
        <v>-0.10383611166900962</v>
      </c>
      <c r="G349" s="125"/>
      <c r="H349" s="106"/>
    </row>
    <row r="350" spans="1:8" ht="12.95" customHeight="1">
      <c r="A350" s="75">
        <v>21</v>
      </c>
      <c r="B350" s="101" t="str">
        <f t="shared" si="17"/>
        <v>Hoshangabad</v>
      </c>
      <c r="C350" s="113">
        <v>31596</v>
      </c>
      <c r="D350" s="114">
        <f t="shared" si="18"/>
        <v>27741</v>
      </c>
      <c r="E350" s="104">
        <f t="shared" si="19"/>
        <v>-3855</v>
      </c>
      <c r="F350" s="105">
        <f t="shared" si="20"/>
        <v>-0.12200911507785796</v>
      </c>
      <c r="G350" s="125"/>
      <c r="H350" s="106"/>
    </row>
    <row r="351" spans="1:8" ht="12.95" customHeight="1">
      <c r="A351" s="75">
        <v>22</v>
      </c>
      <c r="B351" s="101" t="str">
        <f t="shared" si="17"/>
        <v>Indore</v>
      </c>
      <c r="C351" s="113">
        <v>40729</v>
      </c>
      <c r="D351" s="114">
        <f t="shared" si="18"/>
        <v>35879</v>
      </c>
      <c r="E351" s="104">
        <f t="shared" si="19"/>
        <v>-4850</v>
      </c>
      <c r="F351" s="105">
        <f t="shared" si="20"/>
        <v>-0.11907977117041911</v>
      </c>
      <c r="G351" s="125"/>
      <c r="H351" s="106"/>
    </row>
    <row r="352" spans="1:8" ht="12.95" customHeight="1">
      <c r="A352" s="75">
        <v>23</v>
      </c>
      <c r="B352" s="101" t="str">
        <f t="shared" si="17"/>
        <v>Jabalpur</v>
      </c>
      <c r="C352" s="113">
        <v>50692</v>
      </c>
      <c r="D352" s="114">
        <f t="shared" si="18"/>
        <v>46567</v>
      </c>
      <c r="E352" s="104">
        <f t="shared" si="19"/>
        <v>-4125</v>
      </c>
      <c r="F352" s="105">
        <f t="shared" si="20"/>
        <v>-8.1373786790815125E-2</v>
      </c>
      <c r="G352" s="125"/>
      <c r="H352" s="106"/>
    </row>
    <row r="353" spans="1:8" ht="12.95" customHeight="1">
      <c r="A353" s="75">
        <v>24</v>
      </c>
      <c r="B353" s="101" t="str">
        <f t="shared" si="17"/>
        <v>Jhabua</v>
      </c>
      <c r="C353" s="113">
        <v>39349</v>
      </c>
      <c r="D353" s="114">
        <f t="shared" si="18"/>
        <v>37928</v>
      </c>
      <c r="E353" s="104">
        <f t="shared" si="19"/>
        <v>-1421</v>
      </c>
      <c r="F353" s="105">
        <f t="shared" si="20"/>
        <v>-3.6112734758189532E-2</v>
      </c>
      <c r="G353" s="125"/>
      <c r="H353" s="106"/>
    </row>
    <row r="354" spans="1:8" ht="12.95" customHeight="1">
      <c r="A354" s="75">
        <v>25</v>
      </c>
      <c r="B354" s="101" t="str">
        <f t="shared" si="17"/>
        <v>Katni</v>
      </c>
      <c r="C354" s="113">
        <v>48800</v>
      </c>
      <c r="D354" s="114">
        <f t="shared" si="18"/>
        <v>39834</v>
      </c>
      <c r="E354" s="104">
        <f t="shared" si="19"/>
        <v>-8966</v>
      </c>
      <c r="F354" s="105">
        <f t="shared" si="20"/>
        <v>-0.18372950819672132</v>
      </c>
      <c r="G354" s="125"/>
      <c r="H354" s="106"/>
    </row>
    <row r="355" spans="1:8" ht="12.95" customHeight="1">
      <c r="A355" s="75">
        <v>26</v>
      </c>
      <c r="B355" s="101" t="str">
        <f t="shared" si="17"/>
        <v>Khandwa</v>
      </c>
      <c r="C355" s="113">
        <v>46399</v>
      </c>
      <c r="D355" s="114">
        <f t="shared" si="18"/>
        <v>37346</v>
      </c>
      <c r="E355" s="104">
        <f t="shared" si="19"/>
        <v>-9053</v>
      </c>
      <c r="F355" s="105">
        <f t="shared" si="20"/>
        <v>-0.1951119636199056</v>
      </c>
      <c r="G355" s="125"/>
      <c r="H355" s="106"/>
    </row>
    <row r="356" spans="1:8" ht="12.95" customHeight="1">
      <c r="A356" s="75">
        <v>27</v>
      </c>
      <c r="B356" s="101" t="str">
        <f t="shared" si="17"/>
        <v>Khargone</v>
      </c>
      <c r="C356" s="113">
        <v>45866</v>
      </c>
      <c r="D356" s="114">
        <f t="shared" si="18"/>
        <v>46447</v>
      </c>
      <c r="E356" s="104">
        <f t="shared" si="19"/>
        <v>581</v>
      </c>
      <c r="F356" s="105">
        <f t="shared" si="20"/>
        <v>1.2667335281036061E-2</v>
      </c>
      <c r="G356" s="125"/>
      <c r="H356" s="106"/>
    </row>
    <row r="357" spans="1:8" ht="12.95" customHeight="1">
      <c r="A357" s="75">
        <v>28</v>
      </c>
      <c r="B357" s="101" t="str">
        <f t="shared" si="17"/>
        <v>Mandla</v>
      </c>
      <c r="C357" s="113">
        <v>45420</v>
      </c>
      <c r="D357" s="114">
        <f t="shared" si="18"/>
        <v>40383</v>
      </c>
      <c r="E357" s="104">
        <f t="shared" si="19"/>
        <v>-5037</v>
      </c>
      <c r="F357" s="105">
        <f t="shared" si="20"/>
        <v>-0.11089828269484808</v>
      </c>
      <c r="G357" s="125"/>
      <c r="H357" s="106"/>
    </row>
    <row r="358" spans="1:8" ht="12.95" customHeight="1">
      <c r="A358" s="75">
        <v>29</v>
      </c>
      <c r="B358" s="101" t="str">
        <f t="shared" si="17"/>
        <v>Mandsaur</v>
      </c>
      <c r="C358" s="113">
        <v>41377</v>
      </c>
      <c r="D358" s="114">
        <f t="shared" si="18"/>
        <v>25690</v>
      </c>
      <c r="E358" s="104">
        <f t="shared" si="19"/>
        <v>-15687</v>
      </c>
      <c r="F358" s="105">
        <f t="shared" si="20"/>
        <v>-0.3791236677381154</v>
      </c>
      <c r="G358" s="125"/>
      <c r="H358" s="106"/>
    </row>
    <row r="359" spans="1:8" ht="12.95" customHeight="1">
      <c r="A359" s="75">
        <v>30</v>
      </c>
      <c r="B359" s="101" t="str">
        <f t="shared" si="17"/>
        <v>Morena</v>
      </c>
      <c r="C359" s="113">
        <v>42859</v>
      </c>
      <c r="D359" s="114">
        <f t="shared" si="18"/>
        <v>40376</v>
      </c>
      <c r="E359" s="104">
        <f t="shared" si="19"/>
        <v>-2483</v>
      </c>
      <c r="F359" s="105">
        <f t="shared" si="20"/>
        <v>-5.793415618656525E-2</v>
      </c>
      <c r="G359" s="125"/>
      <c r="H359" s="106"/>
    </row>
    <row r="360" spans="1:8" ht="12.95" customHeight="1">
      <c r="A360" s="75">
        <v>31</v>
      </c>
      <c r="B360" s="101" t="str">
        <f t="shared" si="17"/>
        <v>Narsinghpur</v>
      </c>
      <c r="C360" s="113">
        <v>28045</v>
      </c>
      <c r="D360" s="114">
        <f t="shared" si="18"/>
        <v>25228</v>
      </c>
      <c r="E360" s="104">
        <f t="shared" si="19"/>
        <v>-2817</v>
      </c>
      <c r="F360" s="105">
        <f t="shared" si="20"/>
        <v>-0.10044571224817259</v>
      </c>
      <c r="G360" s="125"/>
      <c r="H360" s="106"/>
    </row>
    <row r="361" spans="1:8" ht="12.95" customHeight="1">
      <c r="A361" s="75">
        <v>32</v>
      </c>
      <c r="B361" s="101" t="str">
        <f t="shared" si="17"/>
        <v>Neemuch</v>
      </c>
      <c r="C361" s="113">
        <v>20395</v>
      </c>
      <c r="D361" s="114">
        <f t="shared" si="18"/>
        <v>19251</v>
      </c>
      <c r="E361" s="104">
        <f t="shared" si="19"/>
        <v>-1144</v>
      </c>
      <c r="F361" s="105">
        <f t="shared" si="20"/>
        <v>-5.6092179455748958E-2</v>
      </c>
      <c r="G361" s="125"/>
      <c r="H361" s="106"/>
    </row>
    <row r="362" spans="1:8" ht="12.95" customHeight="1">
      <c r="A362" s="75">
        <v>33</v>
      </c>
      <c r="B362" s="101" t="str">
        <f t="shared" si="17"/>
        <v>Panna</v>
      </c>
      <c r="C362" s="113">
        <v>33467</v>
      </c>
      <c r="D362" s="114">
        <f t="shared" si="18"/>
        <v>38016</v>
      </c>
      <c r="E362" s="104">
        <f t="shared" si="19"/>
        <v>4549</v>
      </c>
      <c r="F362" s="105">
        <f t="shared" si="20"/>
        <v>0.13592494098664357</v>
      </c>
      <c r="G362" s="125"/>
      <c r="H362" s="106"/>
    </row>
    <row r="363" spans="1:8" ht="12.95" customHeight="1">
      <c r="A363" s="75">
        <v>34</v>
      </c>
      <c r="B363" s="101" t="str">
        <f t="shared" si="17"/>
        <v>Raisen</v>
      </c>
      <c r="C363" s="113">
        <v>40414</v>
      </c>
      <c r="D363" s="114">
        <f t="shared" si="18"/>
        <v>40414</v>
      </c>
      <c r="E363" s="104">
        <f t="shared" si="19"/>
        <v>0</v>
      </c>
      <c r="F363" s="105">
        <f t="shared" si="20"/>
        <v>0</v>
      </c>
      <c r="G363" s="125"/>
      <c r="H363" s="106"/>
    </row>
    <row r="364" spans="1:8" ht="12.95" customHeight="1">
      <c r="A364" s="75">
        <v>35</v>
      </c>
      <c r="B364" s="101" t="str">
        <f t="shared" si="17"/>
        <v>Rajgarh</v>
      </c>
      <c r="C364" s="113">
        <v>43113</v>
      </c>
      <c r="D364" s="114">
        <f t="shared" si="18"/>
        <v>41516</v>
      </c>
      <c r="E364" s="104">
        <f t="shared" si="19"/>
        <v>-1597</v>
      </c>
      <c r="F364" s="105">
        <f t="shared" si="20"/>
        <v>-3.7042191450374594E-2</v>
      </c>
      <c r="G364" s="125"/>
      <c r="H364" s="106"/>
    </row>
    <row r="365" spans="1:8" ht="12.95" customHeight="1">
      <c r="A365" s="75">
        <v>36</v>
      </c>
      <c r="B365" s="101" t="str">
        <f t="shared" si="17"/>
        <v>Ratlam</v>
      </c>
      <c r="C365" s="113">
        <v>45430</v>
      </c>
      <c r="D365" s="114">
        <f t="shared" si="18"/>
        <v>21379</v>
      </c>
      <c r="E365" s="104">
        <f t="shared" si="19"/>
        <v>-24051</v>
      </c>
      <c r="F365" s="105">
        <f t="shared" si="20"/>
        <v>-0.52940788025533791</v>
      </c>
      <c r="G365" s="125"/>
      <c r="H365" s="106"/>
    </row>
    <row r="366" spans="1:8" ht="12.95" customHeight="1">
      <c r="A366" s="75">
        <v>37</v>
      </c>
      <c r="B366" s="101" t="str">
        <f t="shared" si="17"/>
        <v>Rewa</v>
      </c>
      <c r="C366" s="113">
        <v>59799</v>
      </c>
      <c r="D366" s="114">
        <f t="shared" si="18"/>
        <v>58683</v>
      </c>
      <c r="E366" s="104">
        <f t="shared" si="19"/>
        <v>-1116</v>
      </c>
      <c r="F366" s="105">
        <f t="shared" si="20"/>
        <v>-1.8662519440124418E-2</v>
      </c>
      <c r="G366" s="125"/>
      <c r="H366" s="106"/>
    </row>
    <row r="367" spans="1:8" ht="12.95" customHeight="1">
      <c r="A367" s="75">
        <v>38</v>
      </c>
      <c r="B367" s="101" t="str">
        <f t="shared" si="17"/>
        <v>Sagar</v>
      </c>
      <c r="C367" s="113">
        <v>69170</v>
      </c>
      <c r="D367" s="114">
        <f t="shared" si="18"/>
        <v>67160</v>
      </c>
      <c r="E367" s="104">
        <f t="shared" si="19"/>
        <v>-2010</v>
      </c>
      <c r="F367" s="105">
        <f t="shared" si="20"/>
        <v>-2.9058840537805407E-2</v>
      </c>
      <c r="G367" s="125"/>
      <c r="H367" s="106"/>
    </row>
    <row r="368" spans="1:8" ht="12.95" customHeight="1">
      <c r="A368" s="75">
        <v>39</v>
      </c>
      <c r="B368" s="101" t="str">
        <f t="shared" si="17"/>
        <v>Satna</v>
      </c>
      <c r="C368" s="113">
        <v>58014</v>
      </c>
      <c r="D368" s="114">
        <f t="shared" si="18"/>
        <v>59086</v>
      </c>
      <c r="E368" s="104">
        <f t="shared" si="19"/>
        <v>1072</v>
      </c>
      <c r="F368" s="105">
        <f t="shared" si="20"/>
        <v>1.8478298341779571E-2</v>
      </c>
      <c r="G368" s="125"/>
      <c r="H368" s="106"/>
    </row>
    <row r="369" spans="1:8" ht="12.95" customHeight="1">
      <c r="A369" s="75">
        <v>40</v>
      </c>
      <c r="B369" s="101" t="str">
        <f t="shared" si="17"/>
        <v>Sehore</v>
      </c>
      <c r="C369" s="113">
        <v>31870</v>
      </c>
      <c r="D369" s="114">
        <f t="shared" si="18"/>
        <v>32091</v>
      </c>
      <c r="E369" s="104">
        <f t="shared" si="19"/>
        <v>221</v>
      </c>
      <c r="F369" s="105">
        <f t="shared" si="20"/>
        <v>6.9344210856604957E-3</v>
      </c>
      <c r="G369" s="125"/>
      <c r="H369" s="106"/>
    </row>
    <row r="370" spans="1:8" ht="12.95" customHeight="1">
      <c r="A370" s="75">
        <v>41</v>
      </c>
      <c r="B370" s="101" t="str">
        <f t="shared" si="17"/>
        <v>Seoni</v>
      </c>
      <c r="C370" s="113">
        <v>55705</v>
      </c>
      <c r="D370" s="114">
        <f t="shared" si="18"/>
        <v>42524</v>
      </c>
      <c r="E370" s="104">
        <f t="shared" si="19"/>
        <v>-13181</v>
      </c>
      <c r="F370" s="105">
        <f t="shared" si="20"/>
        <v>-0.23662148819675075</v>
      </c>
      <c r="G370" s="125"/>
      <c r="H370" s="106"/>
    </row>
    <row r="371" spans="1:8" ht="12.95" customHeight="1">
      <c r="A371" s="75">
        <v>42</v>
      </c>
      <c r="B371" s="101" t="str">
        <f t="shared" si="17"/>
        <v>Shahdol</v>
      </c>
      <c r="C371" s="113">
        <v>37730</v>
      </c>
      <c r="D371" s="114">
        <f t="shared" si="18"/>
        <v>34983</v>
      </c>
      <c r="E371" s="104">
        <f t="shared" si="19"/>
        <v>-2747</v>
      </c>
      <c r="F371" s="105">
        <f t="shared" si="20"/>
        <v>-7.2806785051683004E-2</v>
      </c>
      <c r="G371" s="125"/>
      <c r="H371" s="106"/>
    </row>
    <row r="372" spans="1:8" ht="12.95" customHeight="1">
      <c r="A372" s="75">
        <v>43</v>
      </c>
      <c r="B372" s="101" t="str">
        <f t="shared" si="17"/>
        <v>Shajapur</v>
      </c>
      <c r="C372" s="113">
        <v>18925</v>
      </c>
      <c r="D372" s="114">
        <f t="shared" si="18"/>
        <v>16766</v>
      </c>
      <c r="E372" s="104">
        <f t="shared" si="19"/>
        <v>-2159</v>
      </c>
      <c r="F372" s="105">
        <f t="shared" si="20"/>
        <v>-0.11408190224570673</v>
      </c>
      <c r="G372" s="125"/>
      <c r="H372" s="106"/>
    </row>
    <row r="373" spans="1:8" ht="12.95" customHeight="1">
      <c r="A373" s="75">
        <v>44</v>
      </c>
      <c r="B373" s="101" t="str">
        <f t="shared" si="17"/>
        <v>Sheopur</v>
      </c>
      <c r="C373" s="113">
        <v>21738</v>
      </c>
      <c r="D373" s="114">
        <f t="shared" si="18"/>
        <v>21038</v>
      </c>
      <c r="E373" s="104">
        <f t="shared" si="19"/>
        <v>-700</v>
      </c>
      <c r="F373" s="105">
        <f t="shared" si="20"/>
        <v>-3.2201674487073326E-2</v>
      </c>
      <c r="G373" s="125"/>
      <c r="H373" s="106"/>
    </row>
    <row r="374" spans="1:8" ht="12.95" customHeight="1">
      <c r="A374" s="75">
        <v>45</v>
      </c>
      <c r="B374" s="101" t="str">
        <f t="shared" si="17"/>
        <v>Shivpuri</v>
      </c>
      <c r="C374" s="113">
        <v>61393</v>
      </c>
      <c r="D374" s="114">
        <f t="shared" si="18"/>
        <v>56675</v>
      </c>
      <c r="E374" s="104">
        <f t="shared" si="19"/>
        <v>-4718</v>
      </c>
      <c r="F374" s="105">
        <f t="shared" si="20"/>
        <v>-7.6849152183473685E-2</v>
      </c>
      <c r="G374" s="125"/>
      <c r="H374" s="106"/>
    </row>
    <row r="375" spans="1:8" ht="12.95" customHeight="1">
      <c r="A375" s="75">
        <v>46</v>
      </c>
      <c r="B375" s="101" t="str">
        <f t="shared" si="17"/>
        <v>Sidhi</v>
      </c>
      <c r="C375" s="113">
        <v>44946</v>
      </c>
      <c r="D375" s="114">
        <f t="shared" si="18"/>
        <v>47519</v>
      </c>
      <c r="E375" s="104">
        <f t="shared" si="19"/>
        <v>2573</v>
      </c>
      <c r="F375" s="105">
        <f t="shared" si="20"/>
        <v>5.7246473546033017E-2</v>
      </c>
      <c r="G375" s="125"/>
      <c r="H375" s="106"/>
    </row>
    <row r="376" spans="1:8" ht="12.95" customHeight="1">
      <c r="A376" s="75">
        <v>47</v>
      </c>
      <c r="B376" s="101" t="str">
        <f t="shared" si="17"/>
        <v>Singroli</v>
      </c>
      <c r="C376" s="113">
        <v>44389</v>
      </c>
      <c r="D376" s="114">
        <f t="shared" si="18"/>
        <v>44313</v>
      </c>
      <c r="E376" s="104">
        <f t="shared" si="19"/>
        <v>-76</v>
      </c>
      <c r="F376" s="105">
        <f t="shared" si="20"/>
        <v>-1.7121358895221788E-3</v>
      </c>
      <c r="G376" s="125"/>
      <c r="H376" s="106"/>
    </row>
    <row r="377" spans="1:8" ht="12.95" customHeight="1">
      <c r="A377" s="75">
        <v>48</v>
      </c>
      <c r="B377" s="101" t="str">
        <f t="shared" si="17"/>
        <v>Tikamgarh</v>
      </c>
      <c r="C377" s="113">
        <v>54973</v>
      </c>
      <c r="D377" s="114">
        <f t="shared" si="18"/>
        <v>53168</v>
      </c>
      <c r="E377" s="104">
        <f t="shared" si="19"/>
        <v>-1805</v>
      </c>
      <c r="F377" s="105">
        <f t="shared" si="20"/>
        <v>-3.2834300474778526E-2</v>
      </c>
      <c r="G377" s="125"/>
      <c r="H377" s="106"/>
    </row>
    <row r="378" spans="1:8" ht="12.95" customHeight="1">
      <c r="A378" s="75">
        <v>49</v>
      </c>
      <c r="B378" s="101" t="str">
        <f t="shared" si="17"/>
        <v>Ujjain</v>
      </c>
      <c r="C378" s="113">
        <v>36984</v>
      </c>
      <c r="D378" s="114">
        <f t="shared" si="18"/>
        <v>34555</v>
      </c>
      <c r="E378" s="104">
        <f t="shared" si="19"/>
        <v>-2429</v>
      </c>
      <c r="F378" s="105">
        <f t="shared" si="20"/>
        <v>-6.5677049534934029E-2</v>
      </c>
      <c r="G378" s="125"/>
      <c r="H378" s="106"/>
    </row>
    <row r="379" spans="1:8" ht="12.95" customHeight="1">
      <c r="A379" s="75">
        <v>50</v>
      </c>
      <c r="B379" s="101" t="str">
        <f t="shared" si="17"/>
        <v>Umaria</v>
      </c>
      <c r="C379" s="113">
        <v>25629</v>
      </c>
      <c r="D379" s="114">
        <f t="shared" si="18"/>
        <v>23131</v>
      </c>
      <c r="E379" s="104">
        <f t="shared" si="19"/>
        <v>-2498</v>
      </c>
      <c r="F379" s="105">
        <f t="shared" si="20"/>
        <v>-9.7467712357095476E-2</v>
      </c>
      <c r="G379" s="125"/>
      <c r="H379" s="106"/>
    </row>
    <row r="380" spans="1:8" ht="12.95" customHeight="1">
      <c r="A380" s="75">
        <v>51</v>
      </c>
      <c r="B380" s="101" t="str">
        <f t="shared" si="17"/>
        <v>Vidisha</v>
      </c>
      <c r="C380" s="113">
        <v>47822</v>
      </c>
      <c r="D380" s="114">
        <f t="shared" si="18"/>
        <v>46228</v>
      </c>
      <c r="E380" s="104">
        <f>D380-C380</f>
        <v>-1594</v>
      </c>
      <c r="F380" s="105">
        <f>E380/C380</f>
        <v>-3.3331939274810755E-2</v>
      </c>
      <c r="G380" s="125"/>
      <c r="H380" s="106"/>
    </row>
    <row r="381" spans="1:8" ht="12.95" customHeight="1">
      <c r="A381" s="80"/>
      <c r="B381" s="81" t="s">
        <v>18</v>
      </c>
      <c r="C381" s="115">
        <f>SUM(C330:C380)</f>
        <v>2046827</v>
      </c>
      <c r="D381" s="115">
        <f>SUM(D330:D380)</f>
        <v>1892550</v>
      </c>
      <c r="E381" s="109">
        <f t="shared" si="19"/>
        <v>-154277</v>
      </c>
      <c r="F381" s="110">
        <f>E381/C381</f>
        <v>-7.5373737008550309E-2</v>
      </c>
      <c r="G381" s="126"/>
      <c r="H381" s="87"/>
    </row>
    <row r="382" spans="1:8" ht="12.95" customHeight="1">
      <c r="A382" s="84"/>
      <c r="B382" s="85"/>
      <c r="C382" s="86"/>
      <c r="D382" s="116"/>
      <c r="E382" s="111"/>
      <c r="F382" s="87"/>
      <c r="G382" s="88"/>
      <c r="H382" s="32"/>
    </row>
    <row r="383" spans="1:8" ht="15" customHeight="1">
      <c r="A383" s="385" t="s">
        <v>114</v>
      </c>
      <c r="B383" s="385"/>
      <c r="C383" s="385"/>
      <c r="D383" s="385"/>
      <c r="E383" s="385"/>
      <c r="F383" s="385"/>
      <c r="G383" s="385"/>
      <c r="H383" s="385"/>
    </row>
    <row r="384" spans="1:8" ht="52.5" customHeight="1">
      <c r="A384" s="53" t="s">
        <v>115</v>
      </c>
      <c r="B384" s="53" t="s">
        <v>116</v>
      </c>
      <c r="C384" s="127" t="s">
        <v>117</v>
      </c>
      <c r="D384" s="127" t="s">
        <v>118</v>
      </c>
      <c r="E384" s="53" t="s">
        <v>119</v>
      </c>
      <c r="F384" s="128"/>
      <c r="G384" s="7"/>
      <c r="H384" s="7"/>
    </row>
    <row r="385" spans="1:8" ht="13.5" customHeight="1">
      <c r="A385" s="129">
        <v>1</v>
      </c>
      <c r="B385" s="129">
        <v>2</v>
      </c>
      <c r="C385" s="130">
        <v>3</v>
      </c>
      <c r="D385" s="130">
        <v>4</v>
      </c>
      <c r="E385" s="129">
        <v>5</v>
      </c>
      <c r="F385" s="128"/>
      <c r="G385" s="7"/>
      <c r="H385" s="7"/>
    </row>
    <row r="386" spans="1:8" ht="13.5" customHeight="1">
      <c r="A386" s="100">
        <v>1</v>
      </c>
      <c r="B386" s="101" t="str">
        <f t="shared" ref="B386:B436" si="21">B47</f>
        <v>Agar Malwa</v>
      </c>
      <c r="C386" s="104">
        <v>10686702</v>
      </c>
      <c r="D386" s="104">
        <v>9698080</v>
      </c>
      <c r="E386" s="131">
        <f t="shared" ref="E386:E437" si="22">D386/C386</f>
        <v>0.90749044934536394</v>
      </c>
      <c r="F386" s="132"/>
      <c r="G386" s="132"/>
      <c r="H386" s="133"/>
    </row>
    <row r="387" spans="1:8" ht="13.5" customHeight="1">
      <c r="A387" s="100">
        <v>2</v>
      </c>
      <c r="B387" s="101" t="str">
        <f t="shared" si="21"/>
        <v>Anooppur</v>
      </c>
      <c r="C387" s="104">
        <v>14148160</v>
      </c>
      <c r="D387" s="104">
        <v>12706713</v>
      </c>
      <c r="E387" s="131">
        <f t="shared" si="22"/>
        <v>0.89811770576527261</v>
      </c>
      <c r="F387" s="132"/>
      <c r="G387" s="132"/>
      <c r="H387" s="133"/>
    </row>
    <row r="388" spans="1:8" ht="13.5" customHeight="1">
      <c r="A388" s="100">
        <v>3</v>
      </c>
      <c r="B388" s="101" t="str">
        <f t="shared" si="21"/>
        <v>Alirajpur</v>
      </c>
      <c r="C388" s="104">
        <v>21920262</v>
      </c>
      <c r="D388" s="104">
        <v>23215465</v>
      </c>
      <c r="E388" s="131">
        <f t="shared" si="22"/>
        <v>1.0590870218613262</v>
      </c>
      <c r="F388" s="132"/>
      <c r="G388" s="132"/>
      <c r="H388" s="133"/>
    </row>
    <row r="389" spans="1:8" ht="13.5" customHeight="1">
      <c r="A389" s="100">
        <v>4</v>
      </c>
      <c r="B389" s="101" t="str">
        <f t="shared" si="21"/>
        <v>Ashoknagar</v>
      </c>
      <c r="C389" s="104">
        <v>16117244</v>
      </c>
      <c r="D389" s="104">
        <v>10237554</v>
      </c>
      <c r="E389" s="131">
        <f t="shared" si="22"/>
        <v>0.63519259248045135</v>
      </c>
      <c r="F389" s="132"/>
      <c r="G389" s="132"/>
      <c r="H389" s="133"/>
    </row>
    <row r="390" spans="1:8" ht="13.5" customHeight="1">
      <c r="A390" s="100">
        <v>5</v>
      </c>
      <c r="B390" s="101" t="str">
        <f t="shared" si="21"/>
        <v>Badwani</v>
      </c>
      <c r="C390" s="104">
        <v>28835755</v>
      </c>
      <c r="D390" s="104">
        <v>28830865</v>
      </c>
      <c r="E390" s="131">
        <f t="shared" si="22"/>
        <v>0.99983041886713209</v>
      </c>
      <c r="F390" s="132"/>
      <c r="G390" s="132"/>
      <c r="H390" s="133"/>
    </row>
    <row r="391" spans="1:8" ht="13.5" customHeight="1">
      <c r="A391" s="100">
        <v>6</v>
      </c>
      <c r="B391" s="101" t="str">
        <f t="shared" si="21"/>
        <v>Balaghat</v>
      </c>
      <c r="C391" s="104">
        <v>36610834</v>
      </c>
      <c r="D391" s="104">
        <v>32274996</v>
      </c>
      <c r="E391" s="131">
        <f t="shared" si="22"/>
        <v>0.8815695375855136</v>
      </c>
      <c r="F391" s="132"/>
      <c r="G391" s="132"/>
      <c r="H391" s="133"/>
    </row>
    <row r="392" spans="1:8" ht="13.5" customHeight="1">
      <c r="A392" s="100">
        <v>7</v>
      </c>
      <c r="B392" s="101" t="str">
        <f t="shared" si="21"/>
        <v>Betul</v>
      </c>
      <c r="C392" s="104">
        <v>34016346</v>
      </c>
      <c r="D392" s="104">
        <v>28971698</v>
      </c>
      <c r="E392" s="131">
        <f t="shared" si="22"/>
        <v>0.8516992977435025</v>
      </c>
      <c r="F392" s="132"/>
      <c r="G392" s="132"/>
      <c r="H392" s="133"/>
    </row>
    <row r="393" spans="1:8" ht="13.5" customHeight="1">
      <c r="A393" s="100">
        <v>8</v>
      </c>
      <c r="B393" s="101" t="str">
        <f t="shared" si="21"/>
        <v>Bhind</v>
      </c>
      <c r="C393" s="104">
        <v>21835294</v>
      </c>
      <c r="D393" s="104">
        <v>21835294</v>
      </c>
      <c r="E393" s="131">
        <f t="shared" si="22"/>
        <v>1</v>
      </c>
      <c r="F393" s="132"/>
      <c r="G393" s="132"/>
      <c r="H393" s="133"/>
    </row>
    <row r="394" spans="1:8" ht="13.5" customHeight="1">
      <c r="A394" s="100">
        <v>9</v>
      </c>
      <c r="B394" s="101" t="str">
        <f t="shared" si="21"/>
        <v>Bhopal</v>
      </c>
      <c r="C394" s="104">
        <v>22969024</v>
      </c>
      <c r="D394" s="104">
        <v>21260070</v>
      </c>
      <c r="E394" s="131">
        <f t="shared" si="22"/>
        <v>0.92559744811098632</v>
      </c>
      <c r="F394" s="132"/>
      <c r="G394" s="132"/>
      <c r="H394" s="133"/>
    </row>
    <row r="395" spans="1:8" ht="13.5" customHeight="1">
      <c r="A395" s="100">
        <v>10</v>
      </c>
      <c r="B395" s="101" t="str">
        <f t="shared" si="21"/>
        <v>Burhanpur</v>
      </c>
      <c r="C395" s="104">
        <v>15463929</v>
      </c>
      <c r="D395" s="104">
        <v>13019545</v>
      </c>
      <c r="E395" s="131">
        <f t="shared" si="22"/>
        <v>0.84192995195464226</v>
      </c>
      <c r="F395" s="132"/>
      <c r="G395" s="132"/>
      <c r="H395" s="133"/>
    </row>
    <row r="396" spans="1:8" ht="13.5" customHeight="1">
      <c r="A396" s="100">
        <v>11</v>
      </c>
      <c r="B396" s="101" t="str">
        <f t="shared" si="21"/>
        <v>Chhatarpur</v>
      </c>
      <c r="C396" s="104">
        <v>35101911</v>
      </c>
      <c r="D396" s="104">
        <v>35204139</v>
      </c>
      <c r="E396" s="131">
        <f t="shared" si="22"/>
        <v>1.0029123200728303</v>
      </c>
      <c r="F396" s="132"/>
      <c r="G396" s="132"/>
      <c r="H396" s="133"/>
    </row>
    <row r="397" spans="1:8" ht="13.5" customHeight="1">
      <c r="A397" s="100">
        <v>12</v>
      </c>
      <c r="B397" s="101" t="str">
        <f t="shared" si="21"/>
        <v>Chhindwara</v>
      </c>
      <c r="C397" s="104">
        <v>41765724</v>
      </c>
      <c r="D397" s="104">
        <v>35992386</v>
      </c>
      <c r="E397" s="131">
        <f t="shared" si="22"/>
        <v>0.86176851621200201</v>
      </c>
      <c r="F397" s="132"/>
      <c r="G397" s="132"/>
      <c r="H397" s="133"/>
    </row>
    <row r="398" spans="1:8" ht="13.5" customHeight="1">
      <c r="A398" s="100">
        <v>13</v>
      </c>
      <c r="B398" s="101" t="str">
        <f t="shared" si="21"/>
        <v>Damoh</v>
      </c>
      <c r="C398" s="104">
        <v>26784277</v>
      </c>
      <c r="D398" s="104">
        <v>24657344</v>
      </c>
      <c r="E398" s="131">
        <f t="shared" si="22"/>
        <v>0.92059024031150816</v>
      </c>
      <c r="F398" s="132"/>
      <c r="G398" s="132"/>
      <c r="H398" s="133"/>
    </row>
    <row r="399" spans="1:8" ht="13.5" customHeight="1">
      <c r="A399" s="100">
        <v>14</v>
      </c>
      <c r="B399" s="101" t="str">
        <f t="shared" si="21"/>
        <v>Datia</v>
      </c>
      <c r="C399" s="104">
        <v>12102506</v>
      </c>
      <c r="D399" s="104">
        <v>11155473</v>
      </c>
      <c r="E399" s="131">
        <f t="shared" si="22"/>
        <v>0.92174901627811634</v>
      </c>
      <c r="F399" s="132"/>
      <c r="G399" s="132"/>
      <c r="H399" s="133"/>
    </row>
    <row r="400" spans="1:8" ht="13.5" customHeight="1">
      <c r="A400" s="100">
        <v>15</v>
      </c>
      <c r="B400" s="101" t="str">
        <f t="shared" si="21"/>
        <v>Dewas</v>
      </c>
      <c r="C400" s="104">
        <v>24606140</v>
      </c>
      <c r="D400" s="104">
        <v>21729303</v>
      </c>
      <c r="E400" s="131">
        <f t="shared" si="22"/>
        <v>0.88308458783051713</v>
      </c>
      <c r="F400" s="132"/>
      <c r="G400" s="132"/>
      <c r="H400" s="133"/>
    </row>
    <row r="401" spans="1:8" ht="13.5" customHeight="1">
      <c r="A401" s="100">
        <v>16</v>
      </c>
      <c r="B401" s="101" t="str">
        <f t="shared" si="21"/>
        <v>Dhar</v>
      </c>
      <c r="C401" s="104">
        <v>41609620</v>
      </c>
      <c r="D401" s="104">
        <v>35276300</v>
      </c>
      <c r="E401" s="131">
        <f t="shared" si="22"/>
        <v>0.847791928885676</v>
      </c>
      <c r="F401" s="132"/>
      <c r="G401" s="132"/>
      <c r="H401" s="133"/>
    </row>
    <row r="402" spans="1:8" ht="13.5" customHeight="1">
      <c r="A402" s="100">
        <v>17</v>
      </c>
      <c r="B402" s="101" t="str">
        <f t="shared" si="21"/>
        <v>Dindori</v>
      </c>
      <c r="C402" s="104">
        <v>21146164</v>
      </c>
      <c r="D402" s="104">
        <v>19843733</v>
      </c>
      <c r="E402" s="131">
        <f t="shared" si="22"/>
        <v>0.93840816707938135</v>
      </c>
      <c r="F402" s="132"/>
      <c r="G402" s="132"/>
      <c r="H402" s="133"/>
    </row>
    <row r="403" spans="1:8" ht="13.5" customHeight="1">
      <c r="A403" s="100">
        <v>18</v>
      </c>
      <c r="B403" s="101" t="str">
        <f t="shared" si="21"/>
        <v>Guna</v>
      </c>
      <c r="C403" s="104">
        <v>23168600</v>
      </c>
      <c r="D403" s="104">
        <v>19925757</v>
      </c>
      <c r="E403" s="131">
        <f t="shared" si="22"/>
        <v>0.86003284617974329</v>
      </c>
      <c r="F403" s="132"/>
      <c r="G403" s="132"/>
      <c r="H403" s="133"/>
    </row>
    <row r="404" spans="1:8" ht="13.5" customHeight="1">
      <c r="A404" s="100">
        <v>19</v>
      </c>
      <c r="B404" s="101" t="str">
        <f t="shared" si="21"/>
        <v>Gwalior</v>
      </c>
      <c r="C404" s="104">
        <v>19474817.699999999</v>
      </c>
      <c r="D404" s="104">
        <v>18029905</v>
      </c>
      <c r="E404" s="131">
        <f t="shared" si="22"/>
        <v>0.92580609881652454</v>
      </c>
      <c r="F404" s="132"/>
      <c r="G404" s="132"/>
      <c r="H404" s="133"/>
    </row>
    <row r="405" spans="1:8" ht="13.5" customHeight="1">
      <c r="A405" s="100">
        <v>20</v>
      </c>
      <c r="B405" s="101" t="str">
        <f t="shared" si="21"/>
        <v>Harda</v>
      </c>
      <c r="C405" s="104">
        <v>9531236</v>
      </c>
      <c r="D405" s="104">
        <v>8550980</v>
      </c>
      <c r="E405" s="131">
        <f t="shared" si="22"/>
        <v>0.89715331778585694</v>
      </c>
      <c r="F405" s="132"/>
      <c r="G405" s="132"/>
      <c r="H405" s="133"/>
    </row>
    <row r="406" spans="1:8" ht="13.5" customHeight="1">
      <c r="A406" s="100">
        <v>21</v>
      </c>
      <c r="B406" s="101" t="str">
        <f t="shared" si="21"/>
        <v>Hoshangabad</v>
      </c>
      <c r="C406" s="104">
        <v>17703478</v>
      </c>
      <c r="D406" s="104">
        <v>15079020</v>
      </c>
      <c r="E406" s="131">
        <f t="shared" si="22"/>
        <v>0.85175466651242204</v>
      </c>
      <c r="F406" s="132"/>
      <c r="G406" s="132"/>
      <c r="H406" s="133"/>
    </row>
    <row r="407" spans="1:8" ht="13.5" customHeight="1">
      <c r="A407" s="100">
        <v>22</v>
      </c>
      <c r="B407" s="101" t="str">
        <f t="shared" si="21"/>
        <v>Indore</v>
      </c>
      <c r="C407" s="104">
        <v>23655437</v>
      </c>
      <c r="D407" s="104">
        <v>22002486</v>
      </c>
      <c r="E407" s="131">
        <f t="shared" si="22"/>
        <v>0.93012384425618522</v>
      </c>
      <c r="F407" s="132"/>
      <c r="G407" s="132"/>
      <c r="H407" s="133"/>
    </row>
    <row r="408" spans="1:8" ht="13.5" customHeight="1">
      <c r="A408" s="100">
        <v>23</v>
      </c>
      <c r="B408" s="101" t="str">
        <f t="shared" si="21"/>
        <v>Jabalpur</v>
      </c>
      <c r="C408" s="104">
        <v>29300115</v>
      </c>
      <c r="D408" s="104">
        <v>27068400</v>
      </c>
      <c r="E408" s="131">
        <f t="shared" si="22"/>
        <v>0.9238325515104634</v>
      </c>
      <c r="F408" s="132"/>
      <c r="G408" s="132"/>
      <c r="H408" s="133"/>
    </row>
    <row r="409" spans="1:8" ht="13.5" customHeight="1">
      <c r="A409" s="100">
        <v>24</v>
      </c>
      <c r="B409" s="101" t="str">
        <f t="shared" si="21"/>
        <v>Jhabua</v>
      </c>
      <c r="C409" s="104">
        <v>33997601.170000002</v>
      </c>
      <c r="D409" s="104">
        <v>32629688</v>
      </c>
      <c r="E409" s="131">
        <f t="shared" si="22"/>
        <v>0.95976442093193715</v>
      </c>
      <c r="F409" s="132"/>
      <c r="G409" s="132"/>
      <c r="H409" s="133"/>
    </row>
    <row r="410" spans="1:8" ht="13.5" customHeight="1">
      <c r="A410" s="100">
        <v>25</v>
      </c>
      <c r="B410" s="101" t="str">
        <f t="shared" si="21"/>
        <v>Katni</v>
      </c>
      <c r="C410" s="104">
        <v>28020668</v>
      </c>
      <c r="D410" s="104">
        <v>23970492</v>
      </c>
      <c r="E410" s="131">
        <f t="shared" si="22"/>
        <v>0.85545755011979019</v>
      </c>
      <c r="F410" s="132"/>
      <c r="G410" s="132"/>
      <c r="H410" s="133"/>
    </row>
    <row r="411" spans="1:8" ht="13.5" customHeight="1">
      <c r="A411" s="100">
        <v>26</v>
      </c>
      <c r="B411" s="101" t="str">
        <f t="shared" si="21"/>
        <v>Khandwa</v>
      </c>
      <c r="C411" s="104">
        <v>30487704</v>
      </c>
      <c r="D411" s="104">
        <v>22940190</v>
      </c>
      <c r="E411" s="131">
        <f t="shared" si="22"/>
        <v>0.75244072167585985</v>
      </c>
      <c r="F411" s="132"/>
      <c r="G411" s="132"/>
      <c r="H411" s="133"/>
    </row>
    <row r="412" spans="1:8" ht="13.5" customHeight="1">
      <c r="A412" s="100">
        <v>27</v>
      </c>
      <c r="B412" s="101" t="str">
        <f t="shared" si="21"/>
        <v>Khargone</v>
      </c>
      <c r="C412" s="104">
        <v>31265754</v>
      </c>
      <c r="D412" s="104">
        <v>30113283</v>
      </c>
      <c r="E412" s="131">
        <f t="shared" si="22"/>
        <v>0.96313951040489865</v>
      </c>
      <c r="F412" s="132"/>
      <c r="G412" s="132"/>
      <c r="H412" s="133"/>
    </row>
    <row r="413" spans="1:8" ht="13.5" customHeight="1">
      <c r="A413" s="100">
        <v>28</v>
      </c>
      <c r="B413" s="101" t="str">
        <f t="shared" si="21"/>
        <v>Mandla</v>
      </c>
      <c r="C413" s="104">
        <v>26692055</v>
      </c>
      <c r="D413" s="104">
        <v>24398660</v>
      </c>
      <c r="E413" s="131">
        <f t="shared" si="22"/>
        <v>0.91407948919631699</v>
      </c>
      <c r="F413" s="132"/>
      <c r="G413" s="132"/>
      <c r="H413" s="133"/>
    </row>
    <row r="414" spans="1:8" ht="13.5" customHeight="1">
      <c r="A414" s="100">
        <v>29</v>
      </c>
      <c r="B414" s="101" t="str">
        <f t="shared" si="21"/>
        <v>Mandsaur</v>
      </c>
      <c r="C414" s="104">
        <v>22550252.400000002</v>
      </c>
      <c r="D414" s="104">
        <v>16355934</v>
      </c>
      <c r="E414" s="131">
        <f t="shared" si="22"/>
        <v>0.72531046260040966</v>
      </c>
      <c r="F414" s="132"/>
      <c r="G414" s="132"/>
      <c r="H414" s="133"/>
    </row>
    <row r="415" spans="1:8" ht="13.5" customHeight="1">
      <c r="A415" s="100">
        <v>30</v>
      </c>
      <c r="B415" s="101" t="str">
        <f t="shared" si="21"/>
        <v>Morena</v>
      </c>
      <c r="C415" s="104">
        <v>31735301</v>
      </c>
      <c r="D415" s="104">
        <v>28356580</v>
      </c>
      <c r="E415" s="131">
        <f t="shared" si="22"/>
        <v>0.89353430112416454</v>
      </c>
      <c r="F415" s="132"/>
      <c r="G415" s="132"/>
      <c r="H415" s="133"/>
    </row>
    <row r="416" spans="1:8" ht="13.5" customHeight="1">
      <c r="A416" s="100">
        <v>31</v>
      </c>
      <c r="B416" s="101" t="str">
        <f t="shared" si="21"/>
        <v>Narsinghpur</v>
      </c>
      <c r="C416" s="104">
        <v>15815657</v>
      </c>
      <c r="D416" s="104">
        <v>14137725</v>
      </c>
      <c r="E416" s="131">
        <f t="shared" si="22"/>
        <v>0.8939069050372046</v>
      </c>
      <c r="F416" s="132"/>
      <c r="G416" s="132"/>
      <c r="H416" s="133"/>
    </row>
    <row r="417" spans="1:8" ht="13.5" customHeight="1">
      <c r="A417" s="100">
        <v>32</v>
      </c>
      <c r="B417" s="101" t="str">
        <f t="shared" si="21"/>
        <v>Neemuch</v>
      </c>
      <c r="C417" s="104">
        <v>12024454</v>
      </c>
      <c r="D417" s="104">
        <v>11811787</v>
      </c>
      <c r="E417" s="131">
        <f t="shared" si="22"/>
        <v>0.98231379154512966</v>
      </c>
      <c r="F417" s="132"/>
      <c r="G417" s="132"/>
      <c r="H417" s="133"/>
    </row>
    <row r="418" spans="1:8" ht="13.5" customHeight="1">
      <c r="A418" s="100">
        <v>33</v>
      </c>
      <c r="B418" s="101" t="str">
        <f t="shared" si="21"/>
        <v>Panna</v>
      </c>
      <c r="C418" s="104">
        <v>21811829</v>
      </c>
      <c r="D418" s="104">
        <v>24619600</v>
      </c>
      <c r="E418" s="131">
        <f t="shared" si="22"/>
        <v>1.1287269857103683</v>
      </c>
      <c r="F418" s="132"/>
      <c r="G418" s="132"/>
      <c r="H418" s="133"/>
    </row>
    <row r="419" spans="1:8" ht="13.5" customHeight="1">
      <c r="A419" s="100">
        <v>34</v>
      </c>
      <c r="B419" s="101" t="str">
        <f t="shared" si="21"/>
        <v>Raisen</v>
      </c>
      <c r="C419" s="104">
        <v>25780007.5</v>
      </c>
      <c r="D419" s="104">
        <v>25467012</v>
      </c>
      <c r="E419" s="131">
        <f t="shared" si="22"/>
        <v>0.98785898336142841</v>
      </c>
      <c r="F419" s="132"/>
      <c r="G419" s="132"/>
      <c r="H419" s="133"/>
    </row>
    <row r="420" spans="1:8" ht="13.5" customHeight="1">
      <c r="A420" s="100">
        <v>35</v>
      </c>
      <c r="B420" s="101" t="str">
        <f t="shared" si="21"/>
        <v>Rajgarh</v>
      </c>
      <c r="C420" s="104">
        <v>26782236</v>
      </c>
      <c r="D420" s="104">
        <v>25985084</v>
      </c>
      <c r="E420" s="131">
        <f t="shared" si="22"/>
        <v>0.97023579360588119</v>
      </c>
      <c r="F420" s="7"/>
      <c r="G420" s="7"/>
      <c r="H420" s="134"/>
    </row>
    <row r="421" spans="1:8" ht="13.5" customHeight="1">
      <c r="A421" s="100">
        <v>36</v>
      </c>
      <c r="B421" s="101" t="str">
        <f t="shared" si="21"/>
        <v>Ratlam</v>
      </c>
      <c r="C421" s="104">
        <v>30344938</v>
      </c>
      <c r="D421" s="104">
        <v>18217913</v>
      </c>
      <c r="E421" s="131">
        <f t="shared" si="22"/>
        <v>0.60036085755060697</v>
      </c>
      <c r="F421" s="7"/>
      <c r="G421" s="7"/>
      <c r="H421" s="134"/>
    </row>
    <row r="422" spans="1:8" ht="13.5" customHeight="1">
      <c r="A422" s="100">
        <v>37</v>
      </c>
      <c r="B422" s="101" t="str">
        <f t="shared" si="21"/>
        <v>Rewa</v>
      </c>
      <c r="C422" s="104">
        <v>35615996</v>
      </c>
      <c r="D422" s="104">
        <v>34811097</v>
      </c>
      <c r="E422" s="131">
        <f t="shared" si="22"/>
        <v>0.97740063200815719</v>
      </c>
      <c r="F422" s="7"/>
      <c r="G422" s="7"/>
      <c r="H422" s="134"/>
    </row>
    <row r="423" spans="1:8" ht="13.5" customHeight="1">
      <c r="A423" s="100">
        <v>38</v>
      </c>
      <c r="B423" s="101" t="str">
        <f t="shared" si="21"/>
        <v>Sagar</v>
      </c>
      <c r="C423" s="104">
        <v>42283189</v>
      </c>
      <c r="D423" s="104">
        <v>39002888</v>
      </c>
      <c r="E423" s="131">
        <f t="shared" si="22"/>
        <v>0.92242068118372056</v>
      </c>
      <c r="F423" s="7"/>
      <c r="G423" s="7"/>
      <c r="H423" s="134"/>
    </row>
    <row r="424" spans="1:8" ht="13.5" customHeight="1">
      <c r="A424" s="100">
        <v>39</v>
      </c>
      <c r="B424" s="101" t="str">
        <f t="shared" si="21"/>
        <v>Satna</v>
      </c>
      <c r="C424" s="104">
        <v>34872695</v>
      </c>
      <c r="D424" s="104">
        <v>32925462</v>
      </c>
      <c r="E424" s="131">
        <f t="shared" si="22"/>
        <v>0.94416167147391394</v>
      </c>
      <c r="F424" s="7"/>
      <c r="G424" s="7"/>
      <c r="H424" s="134"/>
    </row>
    <row r="425" spans="1:8" ht="13.5" customHeight="1">
      <c r="A425" s="100">
        <v>40</v>
      </c>
      <c r="B425" s="101" t="str">
        <f t="shared" si="21"/>
        <v>Sehore</v>
      </c>
      <c r="C425" s="104">
        <v>20990554</v>
      </c>
      <c r="D425" s="104">
        <v>20358753</v>
      </c>
      <c r="E425" s="131">
        <f t="shared" si="22"/>
        <v>0.96990069914305266</v>
      </c>
      <c r="F425" s="7"/>
      <c r="G425" s="7"/>
      <c r="H425" s="134"/>
    </row>
    <row r="426" spans="1:8" ht="13.5" customHeight="1">
      <c r="A426" s="100">
        <v>41</v>
      </c>
      <c r="B426" s="101" t="str">
        <f t="shared" si="21"/>
        <v>Seoni</v>
      </c>
      <c r="C426" s="104">
        <v>31874609</v>
      </c>
      <c r="D426" s="104">
        <v>23545816</v>
      </c>
      <c r="E426" s="131">
        <f t="shared" si="22"/>
        <v>0.7387013280696243</v>
      </c>
      <c r="F426" s="7"/>
      <c r="G426" s="7"/>
      <c r="H426" s="134"/>
    </row>
    <row r="427" spans="1:8" ht="13.5" customHeight="1">
      <c r="A427" s="100">
        <v>42</v>
      </c>
      <c r="B427" s="101" t="str">
        <f t="shared" si="21"/>
        <v>Shahdol</v>
      </c>
      <c r="C427" s="104">
        <v>23598133</v>
      </c>
      <c r="D427" s="104">
        <v>21810960</v>
      </c>
      <c r="E427" s="131">
        <f t="shared" si="22"/>
        <v>0.92426633920573298</v>
      </c>
      <c r="F427" s="7"/>
      <c r="G427" s="7"/>
      <c r="H427" s="134"/>
    </row>
    <row r="428" spans="1:8" ht="13.5" customHeight="1">
      <c r="A428" s="100">
        <v>43</v>
      </c>
      <c r="B428" s="101" t="str">
        <f t="shared" si="21"/>
        <v>Shajapur</v>
      </c>
      <c r="C428" s="104">
        <v>11327667</v>
      </c>
      <c r="D428" s="104">
        <v>10107720</v>
      </c>
      <c r="E428" s="131">
        <f t="shared" si="22"/>
        <v>0.89230377270094541</v>
      </c>
      <c r="F428" s="7"/>
      <c r="G428" s="7"/>
      <c r="H428" s="134"/>
    </row>
    <row r="429" spans="1:8" ht="13.5" customHeight="1">
      <c r="A429" s="100">
        <v>44</v>
      </c>
      <c r="B429" s="101" t="str">
        <f t="shared" si="21"/>
        <v>Sheopur</v>
      </c>
      <c r="C429" s="104">
        <v>16052036</v>
      </c>
      <c r="D429" s="104">
        <v>14565840</v>
      </c>
      <c r="E429" s="131">
        <f t="shared" si="22"/>
        <v>0.90741386326320228</v>
      </c>
      <c r="F429" s="7"/>
      <c r="G429" s="7"/>
      <c r="H429" s="134"/>
    </row>
    <row r="430" spans="1:8" ht="13.5" customHeight="1">
      <c r="A430" s="100">
        <v>45</v>
      </c>
      <c r="B430" s="101" t="str">
        <f t="shared" si="21"/>
        <v>Shivpuri</v>
      </c>
      <c r="C430" s="104">
        <v>38577322.030000001</v>
      </c>
      <c r="D430" s="104">
        <v>34530738</v>
      </c>
      <c r="E430" s="131">
        <f t="shared" si="22"/>
        <v>0.89510458950849059</v>
      </c>
      <c r="F430" s="7"/>
      <c r="G430" s="7"/>
      <c r="H430" s="134"/>
    </row>
    <row r="431" spans="1:8" ht="13.5" customHeight="1">
      <c r="A431" s="100">
        <v>46</v>
      </c>
      <c r="B431" s="101" t="str">
        <f t="shared" si="21"/>
        <v>Sidhi</v>
      </c>
      <c r="C431" s="104">
        <v>28275137.279999997</v>
      </c>
      <c r="D431" s="104">
        <v>19283233</v>
      </c>
      <c r="E431" s="131">
        <f t="shared" si="22"/>
        <v>0.68198547752550476</v>
      </c>
      <c r="F431" s="7"/>
      <c r="G431" s="7"/>
      <c r="H431" s="134"/>
    </row>
    <row r="432" spans="1:8" ht="13.5" customHeight="1">
      <c r="A432" s="100">
        <v>47</v>
      </c>
      <c r="B432" s="101" t="str">
        <f t="shared" si="21"/>
        <v>Singroli</v>
      </c>
      <c r="C432" s="104">
        <v>28958527</v>
      </c>
      <c r="D432" s="104">
        <v>26506298</v>
      </c>
      <c r="E432" s="131">
        <f t="shared" si="22"/>
        <v>0.9153192771165467</v>
      </c>
      <c r="F432" s="7"/>
      <c r="G432" s="7"/>
      <c r="H432" s="134"/>
    </row>
    <row r="433" spans="1:16" ht="13.5" customHeight="1">
      <c r="A433" s="100">
        <v>48</v>
      </c>
      <c r="B433" s="101" t="str">
        <f t="shared" si="21"/>
        <v>Tikamgarh</v>
      </c>
      <c r="C433" s="104">
        <v>34564686</v>
      </c>
      <c r="D433" s="104">
        <v>32128915</v>
      </c>
      <c r="E433" s="131">
        <f t="shared" si="22"/>
        <v>0.92953007008366861</v>
      </c>
      <c r="F433" s="7"/>
      <c r="G433" s="7"/>
      <c r="H433" s="134"/>
    </row>
    <row r="434" spans="1:16" ht="13.5" customHeight="1">
      <c r="A434" s="100">
        <v>49</v>
      </c>
      <c r="B434" s="101" t="str">
        <f t="shared" si="21"/>
        <v>Ujjain</v>
      </c>
      <c r="C434" s="104">
        <v>22268532</v>
      </c>
      <c r="D434" s="104">
        <v>21070132</v>
      </c>
      <c r="E434" s="131">
        <f t="shared" si="22"/>
        <v>0.94618414900452352</v>
      </c>
      <c r="F434" s="7"/>
      <c r="G434" s="7"/>
      <c r="H434" s="134"/>
    </row>
    <row r="435" spans="1:16" ht="13.5" customHeight="1">
      <c r="A435" s="100">
        <v>50</v>
      </c>
      <c r="B435" s="101" t="str">
        <f t="shared" si="21"/>
        <v>Umaria</v>
      </c>
      <c r="C435" s="104">
        <v>14951404</v>
      </c>
      <c r="D435" s="104">
        <v>13516485</v>
      </c>
      <c r="E435" s="131">
        <f t="shared" si="22"/>
        <v>0.90402780902716562</v>
      </c>
      <c r="F435" s="7"/>
      <c r="G435" s="7"/>
      <c r="H435" s="134"/>
    </row>
    <row r="436" spans="1:16" ht="13.5" customHeight="1">
      <c r="A436" s="100">
        <v>51</v>
      </c>
      <c r="B436" s="101" t="str">
        <f t="shared" si="21"/>
        <v>Vidisha</v>
      </c>
      <c r="C436" s="104">
        <v>29457467</v>
      </c>
      <c r="D436" s="104">
        <v>33047711</v>
      </c>
      <c r="E436" s="131">
        <f t="shared" si="22"/>
        <v>1.1218789110414686</v>
      </c>
      <c r="F436" s="7"/>
      <c r="G436" s="7"/>
      <c r="H436" s="134"/>
    </row>
    <row r="437" spans="1:16" ht="13.5" customHeight="1">
      <c r="A437" s="81"/>
      <c r="B437" s="135" t="s">
        <v>120</v>
      </c>
      <c r="C437" s="109">
        <f>SUM(C386:C436)</f>
        <v>1299529987.0799999</v>
      </c>
      <c r="D437" s="109">
        <f>SUM(D386:D436)</f>
        <v>1172781502</v>
      </c>
      <c r="E437" s="136">
        <f t="shared" si="22"/>
        <v>0.90246590202600907</v>
      </c>
      <c r="F437" s="7"/>
      <c r="G437" s="7"/>
      <c r="H437" s="7"/>
    </row>
    <row r="438" spans="1:16" ht="13.5" customHeight="1">
      <c r="A438" s="70"/>
      <c r="B438" s="137"/>
      <c r="C438" s="138"/>
      <c r="D438" s="111"/>
      <c r="E438" s="139"/>
      <c r="F438" s="32"/>
      <c r="G438" s="32"/>
      <c r="H438" s="32"/>
    </row>
    <row r="439" spans="1:16" ht="15.75" customHeight="1">
      <c r="A439" s="6" t="s">
        <v>121</v>
      </c>
      <c r="B439" s="7"/>
      <c r="C439" s="7"/>
      <c r="D439" s="32"/>
      <c r="E439" s="32"/>
      <c r="F439" s="32"/>
      <c r="G439" s="32"/>
      <c r="H439" s="32"/>
    </row>
    <row r="440" spans="1:16">
      <c r="A440" s="6"/>
      <c r="B440" s="7"/>
      <c r="C440" s="7"/>
      <c r="D440" s="32"/>
      <c r="E440" s="32"/>
      <c r="F440" s="32"/>
      <c r="G440" s="32"/>
      <c r="H440" s="32"/>
    </row>
    <row r="441" spans="1:16">
      <c r="A441" s="140" t="s">
        <v>122</v>
      </c>
      <c r="G441" s="32"/>
      <c r="H441" s="32"/>
    </row>
    <row r="442" spans="1:16" ht="33.75" customHeight="1">
      <c r="A442" s="141" t="s">
        <v>39</v>
      </c>
      <c r="B442" s="141"/>
      <c r="C442" s="142" t="s">
        <v>123</v>
      </c>
      <c r="D442" s="142" t="s">
        <v>124</v>
      </c>
      <c r="E442" s="142" t="s">
        <v>11</v>
      </c>
      <c r="F442" s="142" t="s">
        <v>125</v>
      </c>
      <c r="G442" s="32"/>
      <c r="H442" s="32"/>
    </row>
    <row r="443" spans="1:16" ht="16.5" customHeight="1">
      <c r="A443" s="18">
        <v>1</v>
      </c>
      <c r="B443" s="18">
        <v>2</v>
      </c>
      <c r="C443" s="143">
        <v>3</v>
      </c>
      <c r="D443" s="143">
        <v>4</v>
      </c>
      <c r="E443" s="143" t="s">
        <v>126</v>
      </c>
      <c r="F443" s="143">
        <v>6</v>
      </c>
      <c r="G443" s="32"/>
      <c r="H443" s="32"/>
    </row>
    <row r="444" spans="1:16" ht="27" customHeight="1">
      <c r="A444" s="144">
        <v>1</v>
      </c>
      <c r="B444" s="19" t="s">
        <v>127</v>
      </c>
      <c r="C444" s="145">
        <f>D507</f>
        <v>17129.121966499992</v>
      </c>
      <c r="D444" s="145">
        <f>C444</f>
        <v>17129.121966499992</v>
      </c>
      <c r="E444" s="145">
        <f>D444-C444</f>
        <v>0</v>
      </c>
      <c r="F444" s="146">
        <f>E444/C444</f>
        <v>0</v>
      </c>
      <c r="G444" s="32"/>
      <c r="H444" s="32"/>
    </row>
    <row r="445" spans="1:16" ht="25.5">
      <c r="A445" s="144">
        <v>2</v>
      </c>
      <c r="B445" s="19" t="s">
        <v>128</v>
      </c>
      <c r="C445" s="147">
        <f>C507</f>
        <v>155252.70690799996</v>
      </c>
      <c r="D445" s="145">
        <f>C445</f>
        <v>155252.70690799996</v>
      </c>
      <c r="E445" s="145">
        <f>D445-C445</f>
        <v>0</v>
      </c>
      <c r="F445" s="146">
        <f>E445/C445</f>
        <v>0</v>
      </c>
      <c r="G445" s="148"/>
      <c r="H445" s="32"/>
      <c r="P445" s="1">
        <f>4962.83+10316.62+2268.42+5202.06</f>
        <v>22749.930000000004</v>
      </c>
    </row>
    <row r="446" spans="1:16" ht="25.5">
      <c r="A446" s="144">
        <v>3</v>
      </c>
      <c r="B446" s="19" t="s">
        <v>129</v>
      </c>
      <c r="C446" s="149">
        <f>C567</f>
        <v>137152.17000000001</v>
      </c>
      <c r="D446" s="145">
        <f>C446</f>
        <v>137152.17000000001</v>
      </c>
      <c r="E446" s="145">
        <f>D446-C446</f>
        <v>0</v>
      </c>
      <c r="F446" s="146">
        <f>E446/C446</f>
        <v>0</v>
      </c>
      <c r="G446" s="32"/>
      <c r="H446" s="32"/>
    </row>
    <row r="447" spans="1:16">
      <c r="A447" s="150" t="s">
        <v>130</v>
      </c>
      <c r="B447" s="32"/>
      <c r="C447" s="32"/>
      <c r="D447" s="32"/>
      <c r="E447" s="32"/>
      <c r="F447" s="32"/>
      <c r="G447" s="32"/>
      <c r="H447" s="32"/>
    </row>
    <row r="448" spans="1:16">
      <c r="A448" s="151"/>
      <c r="B448" s="32"/>
      <c r="C448" s="32"/>
      <c r="D448" s="32"/>
      <c r="E448" s="32"/>
      <c r="F448" s="152"/>
      <c r="G448" s="32"/>
      <c r="H448" s="32"/>
    </row>
    <row r="449" spans="1:8">
      <c r="A449" s="153" t="s">
        <v>131</v>
      </c>
      <c r="B449" s="154"/>
      <c r="C449" s="154"/>
      <c r="D449" s="154"/>
      <c r="E449" s="155"/>
      <c r="F449" s="156"/>
      <c r="G449" s="32"/>
      <c r="H449" s="32"/>
    </row>
    <row r="450" spans="1:8">
      <c r="A450" s="154"/>
      <c r="B450" s="154"/>
      <c r="C450" s="154"/>
      <c r="D450" s="154"/>
      <c r="E450" s="155"/>
      <c r="F450" s="156"/>
      <c r="G450" s="32"/>
      <c r="H450" s="32"/>
    </row>
    <row r="451" spans="1:8">
      <c r="A451" s="6" t="s">
        <v>132</v>
      </c>
      <c r="B451" s="157"/>
      <c r="C451" s="158"/>
      <c r="D451" s="157"/>
      <c r="E451" s="157"/>
      <c r="F451" s="159"/>
      <c r="G451" s="159"/>
      <c r="H451" s="32"/>
    </row>
    <row r="452" spans="1:8" ht="6" customHeight="1">
      <c r="A452" s="6"/>
      <c r="B452" s="157"/>
      <c r="C452" s="158"/>
      <c r="D452" s="157"/>
      <c r="E452" s="157"/>
      <c r="F452" s="159"/>
      <c r="G452" s="159"/>
      <c r="H452" s="32"/>
    </row>
    <row r="453" spans="1:8">
      <c r="A453" s="157"/>
      <c r="B453" s="157"/>
      <c r="C453" s="157"/>
      <c r="D453" s="157"/>
      <c r="E453" s="160" t="s">
        <v>133</v>
      </c>
      <c r="F453" s="32"/>
      <c r="G453" s="32"/>
      <c r="H453" s="32"/>
    </row>
    <row r="454" spans="1:8" ht="40.5" customHeight="1">
      <c r="A454" s="161" t="s">
        <v>134</v>
      </c>
      <c r="B454" s="161" t="s">
        <v>135</v>
      </c>
      <c r="C454" s="53" t="s">
        <v>128</v>
      </c>
      <c r="D454" s="53" t="s">
        <v>136</v>
      </c>
      <c r="E454" s="53" t="s">
        <v>137</v>
      </c>
      <c r="F454" s="162"/>
      <c r="G454" s="163"/>
      <c r="H454" s="32"/>
    </row>
    <row r="455" spans="1:8" ht="11.25" customHeight="1">
      <c r="A455" s="164">
        <v>1</v>
      </c>
      <c r="B455" s="164">
        <v>2</v>
      </c>
      <c r="C455" s="165">
        <v>3</v>
      </c>
      <c r="D455" s="165">
        <v>4</v>
      </c>
      <c r="E455" s="165">
        <v>5</v>
      </c>
      <c r="F455" s="162"/>
      <c r="G455" s="163"/>
      <c r="H455" s="32"/>
    </row>
    <row r="456" spans="1:8">
      <c r="A456" s="166">
        <v>1</v>
      </c>
      <c r="B456" s="101" t="str">
        <f t="shared" ref="B456:B506" si="23">B47</f>
        <v>Agar Malwa</v>
      </c>
      <c r="C456" s="167">
        <v>1295.9349</v>
      </c>
      <c r="D456" s="167">
        <v>0</v>
      </c>
      <c r="E456" s="168">
        <f t="shared" ref="E456:E506" si="24">D456/C456</f>
        <v>0</v>
      </c>
      <c r="F456" s="169"/>
      <c r="G456" s="170"/>
      <c r="H456" s="169"/>
    </row>
    <row r="457" spans="1:8">
      <c r="A457" s="166">
        <v>2</v>
      </c>
      <c r="B457" s="101" t="str">
        <f t="shared" si="23"/>
        <v>Anooppur</v>
      </c>
      <c r="C457" s="167">
        <v>1672.3135</v>
      </c>
      <c r="D457" s="167">
        <v>19.590000000000458</v>
      </c>
      <c r="E457" s="168">
        <f t="shared" si="24"/>
        <v>1.171431074376931E-2</v>
      </c>
      <c r="F457" s="169"/>
      <c r="G457" s="170"/>
      <c r="H457" s="169"/>
    </row>
    <row r="458" spans="1:8">
      <c r="A458" s="166">
        <v>3</v>
      </c>
      <c r="B458" s="101" t="str">
        <f t="shared" si="23"/>
        <v>Alirajpur</v>
      </c>
      <c r="C458" s="167">
        <v>2497.7381</v>
      </c>
      <c r="D458" s="167">
        <v>43.718399999999974</v>
      </c>
      <c r="E458" s="168">
        <f t="shared" si="24"/>
        <v>1.7503196191786471E-2</v>
      </c>
      <c r="F458" s="169"/>
      <c r="G458" s="170"/>
      <c r="H458" s="169"/>
    </row>
    <row r="459" spans="1:8">
      <c r="A459" s="166">
        <v>4</v>
      </c>
      <c r="B459" s="101" t="str">
        <f t="shared" si="23"/>
        <v>Ashoknagar</v>
      </c>
      <c r="C459" s="167">
        <v>1907.91445</v>
      </c>
      <c r="D459" s="167">
        <v>364.34800000000018</v>
      </c>
      <c r="E459" s="168">
        <f t="shared" si="24"/>
        <v>0.19096663375027123</v>
      </c>
      <c r="F459" s="169"/>
      <c r="G459" s="170"/>
      <c r="H459" s="169"/>
    </row>
    <row r="460" spans="1:8">
      <c r="A460" s="166">
        <v>5</v>
      </c>
      <c r="B460" s="101" t="str">
        <f t="shared" si="23"/>
        <v>Badwani</v>
      </c>
      <c r="C460" s="167">
        <v>3303.12905</v>
      </c>
      <c r="D460" s="167">
        <v>1663.1389999999981</v>
      </c>
      <c r="E460" s="168">
        <f t="shared" si="24"/>
        <v>0.50350409409526342</v>
      </c>
      <c r="F460" s="169"/>
      <c r="G460" s="170"/>
      <c r="H460" s="169"/>
    </row>
    <row r="461" spans="1:8">
      <c r="A461" s="166">
        <v>6</v>
      </c>
      <c r="B461" s="101" t="str">
        <f t="shared" si="23"/>
        <v>Balaghat</v>
      </c>
      <c r="C461" s="167">
        <v>4451.89095</v>
      </c>
      <c r="D461" s="167">
        <v>345.61399999999986</v>
      </c>
      <c r="E461" s="168">
        <f t="shared" si="24"/>
        <v>7.7633078591019811E-2</v>
      </c>
      <c r="F461" s="169"/>
      <c r="G461" s="170"/>
      <c r="H461" s="169"/>
    </row>
    <row r="462" spans="1:8">
      <c r="A462" s="166">
        <v>7</v>
      </c>
      <c r="B462" s="101" t="str">
        <f t="shared" si="23"/>
        <v>Betul</v>
      </c>
      <c r="C462" s="167">
        <v>4105.8068999999996</v>
      </c>
      <c r="D462" s="167">
        <v>1882.0400000000002</v>
      </c>
      <c r="E462" s="168">
        <f t="shared" si="24"/>
        <v>0.45838492794193519</v>
      </c>
      <c r="F462" s="169"/>
      <c r="G462" s="170"/>
      <c r="H462" s="169"/>
    </row>
    <row r="463" spans="1:8">
      <c r="A463" s="166">
        <v>8</v>
      </c>
      <c r="B463" s="101" t="str">
        <f t="shared" si="23"/>
        <v>Bhind</v>
      </c>
      <c r="C463" s="167">
        <v>2573.65355</v>
      </c>
      <c r="D463" s="167">
        <v>220.54499999999973</v>
      </c>
      <c r="E463" s="168">
        <f t="shared" si="24"/>
        <v>8.5693352160783151E-2</v>
      </c>
      <c r="F463" s="169"/>
      <c r="G463" s="170"/>
      <c r="H463" s="169"/>
    </row>
    <row r="464" spans="1:8">
      <c r="A464" s="166">
        <v>9</v>
      </c>
      <c r="B464" s="101" t="str">
        <f t="shared" si="23"/>
        <v>Bhopal</v>
      </c>
      <c r="C464" s="167">
        <v>2725.6696999999999</v>
      </c>
      <c r="D464" s="167">
        <v>-47.5900000000006</v>
      </c>
      <c r="E464" s="168">
        <f t="shared" si="24"/>
        <v>-1.7459929205655624E-2</v>
      </c>
      <c r="F464" s="169"/>
      <c r="G464" s="170"/>
      <c r="H464" s="169"/>
    </row>
    <row r="465" spans="1:8">
      <c r="A465" s="166">
        <v>10</v>
      </c>
      <c r="B465" s="101" t="str">
        <f t="shared" si="23"/>
        <v>Burhanpur</v>
      </c>
      <c r="C465" s="167">
        <v>1811.3744999999999</v>
      </c>
      <c r="D465" s="167">
        <v>119.32999999999996</v>
      </c>
      <c r="E465" s="168">
        <f t="shared" si="24"/>
        <v>6.5878149438451272E-2</v>
      </c>
      <c r="F465" s="169"/>
      <c r="G465" s="170"/>
      <c r="H465" s="169"/>
    </row>
    <row r="466" spans="1:8">
      <c r="A466" s="166">
        <v>11</v>
      </c>
      <c r="B466" s="101" t="str">
        <f t="shared" si="23"/>
        <v>Chhatarpur</v>
      </c>
      <c r="C466" s="167">
        <v>4252.5743000000002</v>
      </c>
      <c r="D466" s="167">
        <v>-28.1069999999998</v>
      </c>
      <c r="E466" s="168">
        <f t="shared" si="24"/>
        <v>-6.6094083294440734E-3</v>
      </c>
      <c r="F466" s="169"/>
      <c r="G466" s="170"/>
      <c r="H466" s="169"/>
    </row>
    <row r="467" spans="1:8">
      <c r="A467" s="166">
        <v>12</v>
      </c>
      <c r="B467" s="101" t="str">
        <f t="shared" si="23"/>
        <v>Chhindwara</v>
      </c>
      <c r="C467" s="167">
        <v>5071.7003999999997</v>
      </c>
      <c r="D467" s="167">
        <v>-615.84</v>
      </c>
      <c r="E467" s="168">
        <f t="shared" si="24"/>
        <v>-0.12142673096384007</v>
      </c>
      <c r="F467" s="169"/>
      <c r="G467" s="170"/>
      <c r="H467" s="169"/>
    </row>
    <row r="468" spans="1:8">
      <c r="A468" s="166">
        <v>13</v>
      </c>
      <c r="B468" s="101" t="str">
        <f t="shared" si="23"/>
        <v>Damoh</v>
      </c>
      <c r="C468" s="167">
        <v>3226.5252500000001</v>
      </c>
      <c r="D468" s="167">
        <v>495.01000000000084</v>
      </c>
      <c r="E468" s="168">
        <f t="shared" si="24"/>
        <v>0.15341891404693045</v>
      </c>
      <c r="F468" s="169"/>
      <c r="G468" s="170"/>
      <c r="H468" s="169"/>
    </row>
    <row r="469" spans="1:8">
      <c r="A469" s="166">
        <v>14</v>
      </c>
      <c r="B469" s="101" t="str">
        <f t="shared" si="23"/>
        <v>Datia</v>
      </c>
      <c r="C469" s="167">
        <v>1424.4983999999999</v>
      </c>
      <c r="D469" s="167">
        <v>-1814.3269999999998</v>
      </c>
      <c r="E469" s="168">
        <f t="shared" si="24"/>
        <v>-1.2736602582354601</v>
      </c>
      <c r="F469" s="169"/>
      <c r="G469" s="170"/>
      <c r="H469" s="169"/>
    </row>
    <row r="470" spans="1:8">
      <c r="A470" s="166">
        <v>15</v>
      </c>
      <c r="B470" s="101" t="str">
        <f t="shared" si="23"/>
        <v>Dewas</v>
      </c>
      <c r="C470" s="167">
        <v>2978.7829499999998</v>
      </c>
      <c r="D470" s="167">
        <v>527.78699999999947</v>
      </c>
      <c r="E470" s="168">
        <f t="shared" si="24"/>
        <v>0.17718209378095154</v>
      </c>
      <c r="F470" s="169"/>
      <c r="G470" s="170"/>
      <c r="H470" s="169"/>
    </row>
    <row r="471" spans="1:8">
      <c r="A471" s="166">
        <v>16</v>
      </c>
      <c r="B471" s="101" t="str">
        <f t="shared" si="23"/>
        <v>Dhar</v>
      </c>
      <c r="C471" s="167">
        <v>4837.8654999999999</v>
      </c>
      <c r="D471" s="167">
        <v>113.83849999999973</v>
      </c>
      <c r="E471" s="168">
        <f t="shared" si="24"/>
        <v>2.3530728582677574E-2</v>
      </c>
      <c r="F471" s="169"/>
      <c r="G471" s="170"/>
      <c r="H471" s="169"/>
    </row>
    <row r="472" spans="1:8">
      <c r="A472" s="166">
        <v>17</v>
      </c>
      <c r="B472" s="101" t="str">
        <f t="shared" si="23"/>
        <v>Dindori</v>
      </c>
      <c r="C472" s="167">
        <v>2532.10815</v>
      </c>
      <c r="D472" s="167">
        <v>413.71700000000055</v>
      </c>
      <c r="E472" s="168">
        <f t="shared" si="24"/>
        <v>0.16338836080125588</v>
      </c>
      <c r="F472" s="169"/>
      <c r="G472" s="170"/>
      <c r="H472" s="169"/>
    </row>
    <row r="473" spans="1:8">
      <c r="A473" s="166">
        <v>18</v>
      </c>
      <c r="B473" s="101" t="str">
        <f t="shared" si="23"/>
        <v>Guna</v>
      </c>
      <c r="C473" s="167">
        <v>2711.4672</v>
      </c>
      <c r="D473" s="167">
        <v>389.48300000000063</v>
      </c>
      <c r="E473" s="168">
        <f t="shared" si="24"/>
        <v>0.14364289562492241</v>
      </c>
      <c r="F473" s="169"/>
      <c r="G473" s="170"/>
      <c r="H473" s="169"/>
    </row>
    <row r="474" spans="1:8">
      <c r="A474" s="166">
        <v>19</v>
      </c>
      <c r="B474" s="101" t="str">
        <f t="shared" si="23"/>
        <v>Gwalior</v>
      </c>
      <c r="C474" s="167">
        <v>2345.2174199999999</v>
      </c>
      <c r="D474" s="167">
        <v>-1802.4071999999999</v>
      </c>
      <c r="E474" s="168">
        <f t="shared" si="24"/>
        <v>-0.76854588603558982</v>
      </c>
      <c r="F474" s="169"/>
      <c r="G474" s="170"/>
      <c r="H474" s="169"/>
    </row>
    <row r="475" spans="1:8">
      <c r="A475" s="166">
        <v>20</v>
      </c>
      <c r="B475" s="101" t="str">
        <f t="shared" si="23"/>
        <v>Harda</v>
      </c>
      <c r="C475" s="167">
        <v>1137.59555</v>
      </c>
      <c r="D475" s="167">
        <v>526.84000000000015</v>
      </c>
      <c r="E475" s="168">
        <f t="shared" si="24"/>
        <v>0.46311714211610633</v>
      </c>
      <c r="F475" s="169" t="s">
        <v>138</v>
      </c>
      <c r="G475" s="170"/>
      <c r="H475" s="169"/>
    </row>
    <row r="476" spans="1:8">
      <c r="A476" s="166">
        <v>21</v>
      </c>
      <c r="B476" s="101" t="str">
        <f t="shared" si="23"/>
        <v>Hoshangabad</v>
      </c>
      <c r="C476" s="167">
        <v>2160.5583999999999</v>
      </c>
      <c r="D476" s="167">
        <v>768.53000000000031</v>
      </c>
      <c r="E476" s="168">
        <f t="shared" si="24"/>
        <v>0.35570896857034751</v>
      </c>
      <c r="F476" s="171"/>
      <c r="G476" s="170"/>
      <c r="H476" s="169"/>
    </row>
    <row r="477" spans="1:8">
      <c r="A477" s="166">
        <v>22</v>
      </c>
      <c r="B477" s="101" t="str">
        <f t="shared" si="23"/>
        <v>Indore</v>
      </c>
      <c r="C477" s="167">
        <v>2868.5468499999997</v>
      </c>
      <c r="D477" s="167">
        <v>-478.91500000000019</v>
      </c>
      <c r="E477" s="168">
        <f t="shared" si="24"/>
        <v>-0.16695387073772222</v>
      </c>
      <c r="F477" s="171"/>
      <c r="G477" s="170"/>
      <c r="H477" s="169"/>
    </row>
    <row r="478" spans="1:8">
      <c r="A478" s="166">
        <v>23</v>
      </c>
      <c r="B478" s="101" t="str">
        <f t="shared" si="23"/>
        <v>Jabalpur</v>
      </c>
      <c r="C478" s="167">
        <v>3558.8852000000002</v>
      </c>
      <c r="D478" s="167">
        <v>-512.07999999999993</v>
      </c>
      <c r="E478" s="168">
        <f t="shared" si="24"/>
        <v>-0.14388775451368871</v>
      </c>
      <c r="F478" s="169"/>
      <c r="G478" s="170"/>
      <c r="H478" s="169"/>
    </row>
    <row r="479" spans="1:8">
      <c r="A479" s="166">
        <v>24</v>
      </c>
      <c r="B479" s="101" t="str">
        <f t="shared" si="23"/>
        <v>Jhabua</v>
      </c>
      <c r="C479" s="167">
        <v>3885.7202669999997</v>
      </c>
      <c r="D479" s="167">
        <v>140.09000000000026</v>
      </c>
      <c r="E479" s="168">
        <f t="shared" si="24"/>
        <v>3.6052518033717805E-2</v>
      </c>
      <c r="F479" s="169"/>
      <c r="G479" s="170"/>
      <c r="H479" s="169"/>
    </row>
    <row r="480" spans="1:8">
      <c r="A480" s="166">
        <v>25</v>
      </c>
      <c r="B480" s="101" t="str">
        <f t="shared" si="23"/>
        <v>Katni</v>
      </c>
      <c r="C480" s="167">
        <v>3404.7467999999999</v>
      </c>
      <c r="D480" s="167">
        <v>677.18</v>
      </c>
      <c r="E480" s="168">
        <f t="shared" si="24"/>
        <v>0.19889291033330289</v>
      </c>
      <c r="F480" s="169"/>
      <c r="G480" s="170"/>
      <c r="H480" s="169"/>
    </row>
    <row r="481" spans="1:8">
      <c r="A481" s="166">
        <v>26</v>
      </c>
      <c r="B481" s="101" t="str">
        <f t="shared" si="23"/>
        <v>Khandwa</v>
      </c>
      <c r="C481" s="167">
        <v>3621.7980499999999</v>
      </c>
      <c r="D481" s="167">
        <v>6722.2599999999993</v>
      </c>
      <c r="E481" s="168">
        <f t="shared" si="24"/>
        <v>1.8560559995883812</v>
      </c>
      <c r="F481" s="169"/>
      <c r="G481" s="170"/>
      <c r="H481" s="169"/>
    </row>
    <row r="482" spans="1:8">
      <c r="A482" s="166">
        <v>27</v>
      </c>
      <c r="B482" s="101" t="str">
        <f t="shared" si="23"/>
        <v>Khargone</v>
      </c>
      <c r="C482" s="167">
        <v>3693.0205000000001</v>
      </c>
      <c r="D482" s="167">
        <v>527.75276649999932</v>
      </c>
      <c r="E482" s="168">
        <f t="shared" si="24"/>
        <v>0.14290545273171359</v>
      </c>
      <c r="F482" s="169"/>
      <c r="G482" s="170"/>
      <c r="H482" s="169"/>
    </row>
    <row r="483" spans="1:8">
      <c r="A483" s="166">
        <v>28</v>
      </c>
      <c r="B483" s="101" t="str">
        <f t="shared" si="23"/>
        <v>Mandla</v>
      </c>
      <c r="C483" s="167">
        <v>3230.1424999999999</v>
      </c>
      <c r="D483" s="167">
        <v>527.28999999999974</v>
      </c>
      <c r="E483" s="168">
        <f t="shared" si="24"/>
        <v>0.16324047623285962</v>
      </c>
      <c r="F483" s="169"/>
      <c r="G483" s="170"/>
      <c r="H483" s="169"/>
    </row>
    <row r="484" spans="1:8">
      <c r="A484" s="166">
        <v>29</v>
      </c>
      <c r="B484" s="101" t="str">
        <f t="shared" si="23"/>
        <v>Mandsaur</v>
      </c>
      <c r="C484" s="167">
        <v>2767.9129400000002</v>
      </c>
      <c r="D484" s="167">
        <v>650.16094999999996</v>
      </c>
      <c r="E484" s="168">
        <f t="shared" si="24"/>
        <v>0.23489212417208466</v>
      </c>
      <c r="F484" s="169"/>
      <c r="G484" s="170"/>
      <c r="H484" s="169"/>
    </row>
    <row r="485" spans="1:8">
      <c r="A485" s="166">
        <v>30</v>
      </c>
      <c r="B485" s="101" t="str">
        <f t="shared" si="23"/>
        <v>Morena</v>
      </c>
      <c r="C485" s="167">
        <v>3702.8387499999999</v>
      </c>
      <c r="D485" s="167">
        <v>716.68399999999997</v>
      </c>
      <c r="E485" s="168">
        <f t="shared" si="24"/>
        <v>0.19354988115537031</v>
      </c>
      <c r="F485" s="169"/>
      <c r="G485" s="170"/>
      <c r="H485" s="169"/>
    </row>
    <row r="486" spans="1:8">
      <c r="A486" s="166">
        <v>31</v>
      </c>
      <c r="B486" s="101" t="str">
        <f t="shared" si="23"/>
        <v>Narsinghpur</v>
      </c>
      <c r="C486" s="167">
        <v>1927.9214499999998</v>
      </c>
      <c r="D486" s="167">
        <v>1116.9400000000005</v>
      </c>
      <c r="E486" s="168">
        <f t="shared" si="24"/>
        <v>0.57934932981839105</v>
      </c>
      <c r="F486" s="169"/>
      <c r="G486" s="170"/>
      <c r="H486" s="169"/>
    </row>
    <row r="487" spans="1:8">
      <c r="A487" s="166">
        <v>32</v>
      </c>
      <c r="B487" s="101" t="str">
        <f t="shared" si="23"/>
        <v>Neemuch</v>
      </c>
      <c r="C487" s="167">
        <v>1454.3236499999998</v>
      </c>
      <c r="D487" s="167">
        <v>191.56404999999964</v>
      </c>
      <c r="E487" s="168">
        <f t="shared" si="24"/>
        <v>0.13172037049662202</v>
      </c>
      <c r="F487" s="169"/>
      <c r="G487" s="170"/>
      <c r="H487" s="169"/>
    </row>
    <row r="488" spans="1:8">
      <c r="A488" s="166">
        <v>33</v>
      </c>
      <c r="B488" s="101" t="str">
        <f t="shared" si="23"/>
        <v>Panna</v>
      </c>
      <c r="C488" s="167">
        <v>2594.5003499999998</v>
      </c>
      <c r="D488" s="167">
        <v>960.11499999999967</v>
      </c>
      <c r="E488" s="168">
        <f t="shared" si="24"/>
        <v>0.37005776468675355</v>
      </c>
      <c r="F488" s="169"/>
      <c r="G488" s="170"/>
      <c r="H488" s="169"/>
    </row>
    <row r="489" spans="1:8">
      <c r="A489" s="166">
        <v>34</v>
      </c>
      <c r="B489" s="101" t="str">
        <f t="shared" si="23"/>
        <v>Raisen</v>
      </c>
      <c r="C489" s="167">
        <v>3077.1136499999998</v>
      </c>
      <c r="D489" s="167">
        <v>0</v>
      </c>
      <c r="E489" s="168">
        <f t="shared" si="24"/>
        <v>0</v>
      </c>
      <c r="F489" s="169"/>
      <c r="G489" s="170"/>
      <c r="H489" s="169"/>
    </row>
    <row r="490" spans="1:8">
      <c r="A490" s="166">
        <v>35</v>
      </c>
      <c r="B490" s="101" t="str">
        <f t="shared" si="23"/>
        <v>Rajgarh</v>
      </c>
      <c r="C490" s="167">
        <v>3212.8563999999997</v>
      </c>
      <c r="D490" s="167">
        <v>309.07300000000083</v>
      </c>
      <c r="E490" s="168">
        <f t="shared" si="24"/>
        <v>9.6198821708931917E-2</v>
      </c>
      <c r="F490" s="169"/>
      <c r="G490" s="170"/>
      <c r="H490" s="169"/>
    </row>
    <row r="491" spans="1:8">
      <c r="A491" s="166">
        <v>36</v>
      </c>
      <c r="B491" s="101" t="str">
        <f t="shared" si="23"/>
        <v>Ratlam</v>
      </c>
      <c r="C491" s="167">
        <v>3595.5542999999998</v>
      </c>
      <c r="D491" s="167">
        <v>-1027.6600000000003</v>
      </c>
      <c r="E491" s="168">
        <f t="shared" si="24"/>
        <v>-0.28581406766684081</v>
      </c>
      <c r="F491" s="169"/>
      <c r="G491" s="170"/>
      <c r="H491" s="169"/>
    </row>
    <row r="492" spans="1:8">
      <c r="A492" s="166">
        <v>37</v>
      </c>
      <c r="B492" s="101" t="str">
        <f t="shared" si="23"/>
        <v>Rewa</v>
      </c>
      <c r="C492" s="167">
        <v>4302.6034999999993</v>
      </c>
      <c r="D492" s="167">
        <v>152.48999999999978</v>
      </c>
      <c r="E492" s="168">
        <f t="shared" si="24"/>
        <v>3.5441332207348367E-2</v>
      </c>
      <c r="F492" s="169"/>
      <c r="G492" s="170"/>
      <c r="H492" s="169"/>
    </row>
    <row r="493" spans="1:8">
      <c r="A493" s="166">
        <v>38</v>
      </c>
      <c r="B493" s="101" t="str">
        <f t="shared" si="23"/>
        <v>Sagar</v>
      </c>
      <c r="C493" s="167">
        <v>5082.5684000000001</v>
      </c>
      <c r="D493" s="167">
        <v>1881.3950000000009</v>
      </c>
      <c r="E493" s="168">
        <f t="shared" si="24"/>
        <v>0.3701661939266771</v>
      </c>
      <c r="F493" s="169"/>
      <c r="G493" s="170"/>
      <c r="H493" s="169"/>
    </row>
    <row r="494" spans="1:8">
      <c r="A494" s="166">
        <v>39</v>
      </c>
      <c r="B494" s="101" t="str">
        <f t="shared" si="23"/>
        <v>Satna</v>
      </c>
      <c r="C494" s="167">
        <v>4203.7423999999992</v>
      </c>
      <c r="D494" s="167">
        <v>383.43100000000106</v>
      </c>
      <c r="E494" s="168">
        <f t="shared" si="24"/>
        <v>9.121182116202009E-2</v>
      </c>
      <c r="F494" s="169"/>
      <c r="G494" s="170"/>
      <c r="H494" s="169"/>
    </row>
    <row r="495" spans="1:8">
      <c r="A495" s="166">
        <v>40</v>
      </c>
      <c r="B495" s="101" t="str">
        <f t="shared" si="23"/>
        <v>Sehore</v>
      </c>
      <c r="C495" s="167">
        <v>2492.6499000000003</v>
      </c>
      <c r="D495" s="167">
        <v>-81.39900000000074</v>
      </c>
      <c r="E495" s="168">
        <f t="shared" si="24"/>
        <v>-3.2655608796085131E-2</v>
      </c>
      <c r="F495" s="169"/>
      <c r="G495" s="170"/>
      <c r="H495" s="169"/>
    </row>
    <row r="496" spans="1:8">
      <c r="A496" s="166">
        <v>41</v>
      </c>
      <c r="B496" s="101" t="str">
        <f t="shared" si="23"/>
        <v>Seoni</v>
      </c>
      <c r="C496" s="167">
        <v>3875.4176500000003</v>
      </c>
      <c r="D496" s="167">
        <v>-523.15999999999917</v>
      </c>
      <c r="E496" s="168">
        <f t="shared" si="24"/>
        <v>-0.13499448246565093</v>
      </c>
      <c r="F496" s="169"/>
      <c r="G496" s="170"/>
      <c r="H496" s="169"/>
    </row>
    <row r="497" spans="1:8">
      <c r="A497" s="166">
        <v>42</v>
      </c>
      <c r="B497" s="101" t="str">
        <f t="shared" si="23"/>
        <v>Shahdol</v>
      </c>
      <c r="C497" s="167">
        <v>2825.7788</v>
      </c>
      <c r="D497" s="167">
        <v>127.60799999999924</v>
      </c>
      <c r="E497" s="168">
        <f t="shared" si="24"/>
        <v>4.5158524085466008E-2</v>
      </c>
      <c r="F497" s="169"/>
      <c r="G497" s="170"/>
      <c r="H497" s="169"/>
    </row>
    <row r="498" spans="1:8">
      <c r="A498" s="166">
        <v>43</v>
      </c>
      <c r="B498" s="101" t="str">
        <f t="shared" si="23"/>
        <v>Shajapur</v>
      </c>
      <c r="C498" s="167">
        <v>1366.49045</v>
      </c>
      <c r="D498" s="167">
        <v>159.71000000000009</v>
      </c>
      <c r="E498" s="168">
        <f t="shared" si="24"/>
        <v>0.11687604549303662</v>
      </c>
      <c r="F498" s="169"/>
      <c r="G498" s="170"/>
      <c r="H498" s="169"/>
    </row>
    <row r="499" spans="1:8">
      <c r="A499" s="166">
        <v>44</v>
      </c>
      <c r="B499" s="101" t="str">
        <f t="shared" si="23"/>
        <v>Sheopur</v>
      </c>
      <c r="C499" s="167">
        <v>1873.6678999999999</v>
      </c>
      <c r="D499" s="167">
        <v>119.8269999999999</v>
      </c>
      <c r="E499" s="168">
        <f t="shared" si="24"/>
        <v>6.3953169075480182E-2</v>
      </c>
      <c r="F499" s="169"/>
      <c r="G499" s="170"/>
      <c r="H499" s="169"/>
    </row>
    <row r="500" spans="1:8">
      <c r="A500" s="166">
        <v>45</v>
      </c>
      <c r="B500" s="101" t="str">
        <f t="shared" si="23"/>
        <v>Shivpuri</v>
      </c>
      <c r="C500" s="167">
        <v>4615.9357529999997</v>
      </c>
      <c r="D500" s="167">
        <v>-536.02900000000045</v>
      </c>
      <c r="E500" s="168">
        <f t="shared" si="24"/>
        <v>-0.11612574972509598</v>
      </c>
      <c r="F500" s="169"/>
      <c r="G500" s="170"/>
      <c r="H500" s="169"/>
    </row>
    <row r="501" spans="1:8">
      <c r="A501" s="166">
        <v>46</v>
      </c>
      <c r="B501" s="101" t="str">
        <f t="shared" si="23"/>
        <v>Sidhi</v>
      </c>
      <c r="C501" s="167">
        <v>3382.5968279999997</v>
      </c>
      <c r="D501" s="167">
        <v>727.81600000000003</v>
      </c>
      <c r="E501" s="168">
        <f t="shared" si="24"/>
        <v>0.2151648680018215</v>
      </c>
      <c r="F501" s="169"/>
      <c r="G501" s="170"/>
      <c r="H501" s="169"/>
    </row>
    <row r="502" spans="1:8">
      <c r="A502" s="166">
        <v>47</v>
      </c>
      <c r="B502" s="101" t="str">
        <f t="shared" si="23"/>
        <v>Singroli</v>
      </c>
      <c r="C502" s="167">
        <v>3444.0568499999999</v>
      </c>
      <c r="D502" s="167">
        <v>-289.9609999999991</v>
      </c>
      <c r="E502" s="168">
        <f t="shared" si="24"/>
        <v>-8.4191699681147578E-2</v>
      </c>
      <c r="F502" s="169"/>
      <c r="G502" s="170"/>
      <c r="H502" s="169"/>
    </row>
    <row r="503" spans="1:8">
      <c r="A503" s="166">
        <v>48</v>
      </c>
      <c r="B503" s="101" t="str">
        <f t="shared" si="23"/>
        <v>Tikamgarh</v>
      </c>
      <c r="C503" s="167">
        <v>4135.3851500000001</v>
      </c>
      <c r="D503" s="167">
        <v>-24.199999999999989</v>
      </c>
      <c r="E503" s="168">
        <f t="shared" si="24"/>
        <v>-5.8519337672816247E-3</v>
      </c>
      <c r="F503" s="169"/>
      <c r="G503" s="170"/>
      <c r="H503" s="169"/>
    </row>
    <row r="504" spans="1:8">
      <c r="A504" s="166">
        <v>49</v>
      </c>
      <c r="B504" s="101" t="str">
        <f t="shared" si="23"/>
        <v>Ujjain</v>
      </c>
      <c r="C504" s="167">
        <v>2683.6055999999999</v>
      </c>
      <c r="D504" s="167">
        <v>0.21900000000016462</v>
      </c>
      <c r="E504" s="168">
        <f t="shared" si="24"/>
        <v>8.1606626547568918E-5</v>
      </c>
      <c r="F504" s="169"/>
      <c r="G504" s="170"/>
      <c r="H504" s="169"/>
    </row>
    <row r="505" spans="1:8">
      <c r="A505" s="166">
        <v>50</v>
      </c>
      <c r="B505" s="101" t="str">
        <f t="shared" si="23"/>
        <v>Umaria</v>
      </c>
      <c r="C505" s="167">
        <v>1811.6585499999999</v>
      </c>
      <c r="D505" s="167">
        <v>0.64050000000037244</v>
      </c>
      <c r="E505" s="168">
        <f t="shared" si="24"/>
        <v>3.5354344227855324E-4</v>
      </c>
      <c r="F505" s="169"/>
      <c r="G505" s="170"/>
      <c r="H505" s="169"/>
    </row>
    <row r="506" spans="1:8">
      <c r="A506" s="166">
        <v>51</v>
      </c>
      <c r="B506" s="101" t="str">
        <f t="shared" si="23"/>
        <v>Vidisha</v>
      </c>
      <c r="C506" s="167">
        <v>3536.3483999999999</v>
      </c>
      <c r="D506" s="167">
        <v>925.02100000000041</v>
      </c>
      <c r="E506" s="168">
        <f t="shared" si="24"/>
        <v>0.26157518868898788</v>
      </c>
      <c r="F506" s="169"/>
      <c r="G506" s="170"/>
      <c r="H506" s="169"/>
    </row>
    <row r="507" spans="1:8">
      <c r="A507" s="172"/>
      <c r="B507" s="135" t="s">
        <v>120</v>
      </c>
      <c r="C507" s="173">
        <f>SUM(C456:C506)</f>
        <v>155252.70690799996</v>
      </c>
      <c r="D507" s="173">
        <f>SUM(D456:D506)</f>
        <v>17129.121966499992</v>
      </c>
      <c r="E507" s="174">
        <f>D507/C507</f>
        <v>0.11033058493885334</v>
      </c>
      <c r="F507" s="175"/>
      <c r="G507" s="170"/>
      <c r="H507" s="169"/>
    </row>
    <row r="508" spans="1:8">
      <c r="A508" s="6" t="s">
        <v>139</v>
      </c>
      <c r="B508" s="157"/>
      <c r="C508" s="158"/>
      <c r="D508" s="158"/>
      <c r="E508" s="157"/>
      <c r="F508" s="157"/>
      <c r="G508" s="157"/>
      <c r="H508" s="32"/>
    </row>
    <row r="509" spans="1:8">
      <c r="A509" s="157"/>
      <c r="B509" s="157"/>
      <c r="C509" s="157"/>
      <c r="D509" s="157"/>
      <c r="E509" s="160" t="s">
        <v>133</v>
      </c>
      <c r="F509" s="7"/>
      <c r="G509" s="7"/>
      <c r="H509" s="32"/>
    </row>
    <row r="510" spans="1:8" ht="52.5" customHeight="1">
      <c r="A510" s="161" t="s">
        <v>134</v>
      </c>
      <c r="B510" s="161" t="s">
        <v>135</v>
      </c>
      <c r="C510" s="53" t="str">
        <f>C454</f>
        <v>Allocation for 2018-19</v>
      </c>
      <c r="D510" s="53" t="s">
        <v>140</v>
      </c>
      <c r="E510" s="53" t="s">
        <v>141</v>
      </c>
      <c r="F510" s="176"/>
      <c r="G510" s="177"/>
      <c r="H510" s="32"/>
    </row>
    <row r="511" spans="1:8" ht="11.25" customHeight="1">
      <c r="A511" s="164">
        <v>1</v>
      </c>
      <c r="B511" s="164">
        <v>2</v>
      </c>
      <c r="C511" s="165">
        <v>3</v>
      </c>
      <c r="D511" s="165">
        <v>4</v>
      </c>
      <c r="E511" s="165">
        <v>5</v>
      </c>
      <c r="F511" s="176"/>
      <c r="G511" s="177"/>
      <c r="H511" s="32"/>
    </row>
    <row r="512" spans="1:8" ht="15">
      <c r="A512" s="166">
        <v>1</v>
      </c>
      <c r="B512" s="102" t="str">
        <f t="shared" ref="B512:B562" si="25">B47</f>
        <v>Agar Malwa</v>
      </c>
      <c r="C512" s="167">
        <f t="shared" ref="C512:C561" si="26">C456</f>
        <v>1295.9349</v>
      </c>
      <c r="D512" s="167">
        <f t="shared" ref="D512:D562" si="27">D574+E574-D636</f>
        <v>-247.70150000000001</v>
      </c>
      <c r="E512" s="168">
        <f t="shared" ref="E512:E561" si="28">D512/C512</f>
        <v>-0.1911373017271161</v>
      </c>
      <c r="F512" s="7"/>
      <c r="G512" s="7"/>
      <c r="H512" s="32"/>
    </row>
    <row r="513" spans="1:8" ht="15">
      <c r="A513" s="166">
        <v>2</v>
      </c>
      <c r="B513" s="102" t="str">
        <f t="shared" si="25"/>
        <v>Anooppur</v>
      </c>
      <c r="C513" s="167">
        <f t="shared" si="26"/>
        <v>1672.3135</v>
      </c>
      <c r="D513" s="167">
        <f t="shared" si="27"/>
        <v>683.74030000000084</v>
      </c>
      <c r="E513" s="168">
        <f t="shared" si="28"/>
        <v>0.40885892507595067</v>
      </c>
      <c r="F513" s="7"/>
      <c r="G513" s="7"/>
      <c r="H513" s="32"/>
    </row>
    <row r="514" spans="1:8" ht="15">
      <c r="A514" s="166">
        <v>3</v>
      </c>
      <c r="B514" s="102" t="str">
        <f t="shared" si="25"/>
        <v>Alirajpur</v>
      </c>
      <c r="C514" s="167">
        <f t="shared" si="26"/>
        <v>2497.7381</v>
      </c>
      <c r="D514" s="167">
        <f t="shared" si="27"/>
        <v>-1052.0925999999997</v>
      </c>
      <c r="E514" s="168">
        <f t="shared" si="28"/>
        <v>-0.42121814132554558</v>
      </c>
      <c r="F514" s="7"/>
      <c r="G514" s="7"/>
      <c r="H514" s="32"/>
    </row>
    <row r="515" spans="1:8" ht="15">
      <c r="A515" s="166">
        <v>4</v>
      </c>
      <c r="B515" s="102" t="str">
        <f t="shared" si="25"/>
        <v>Ashoknagar</v>
      </c>
      <c r="C515" s="167">
        <f t="shared" si="26"/>
        <v>1907.91445</v>
      </c>
      <c r="D515" s="167">
        <f t="shared" si="27"/>
        <v>995.73075000000017</v>
      </c>
      <c r="E515" s="168">
        <f t="shared" si="28"/>
        <v>0.52189486273873553</v>
      </c>
      <c r="F515" s="7"/>
      <c r="G515" s="7"/>
      <c r="H515" s="32"/>
    </row>
    <row r="516" spans="1:8" ht="15">
      <c r="A516" s="166">
        <v>5</v>
      </c>
      <c r="B516" s="102" t="str">
        <f t="shared" si="25"/>
        <v>Badwani</v>
      </c>
      <c r="C516" s="167">
        <f t="shared" si="26"/>
        <v>3303.12905</v>
      </c>
      <c r="D516" s="167">
        <f t="shared" si="27"/>
        <v>1113.354449999998</v>
      </c>
      <c r="E516" s="168">
        <f t="shared" si="28"/>
        <v>0.33706053658424212</v>
      </c>
      <c r="F516" s="7"/>
      <c r="G516" s="7"/>
      <c r="H516" s="32"/>
    </row>
    <row r="517" spans="1:8" ht="15">
      <c r="A517" s="166">
        <v>6</v>
      </c>
      <c r="B517" s="102" t="str">
        <f t="shared" si="25"/>
        <v>Balaghat</v>
      </c>
      <c r="C517" s="167">
        <f t="shared" si="26"/>
        <v>4451.89095</v>
      </c>
      <c r="D517" s="167">
        <f t="shared" si="27"/>
        <v>-512.86404999999968</v>
      </c>
      <c r="E517" s="168">
        <f t="shared" si="28"/>
        <v>-0.11520139548791052</v>
      </c>
      <c r="F517" s="7"/>
      <c r="G517" s="7"/>
      <c r="H517" s="32"/>
    </row>
    <row r="518" spans="1:8" ht="15">
      <c r="A518" s="166">
        <v>7</v>
      </c>
      <c r="B518" s="102" t="str">
        <f t="shared" si="25"/>
        <v>Betul</v>
      </c>
      <c r="C518" s="167">
        <f t="shared" si="26"/>
        <v>4105.8068999999996</v>
      </c>
      <c r="D518" s="167">
        <f t="shared" si="27"/>
        <v>1790.6994</v>
      </c>
      <c r="E518" s="168">
        <f t="shared" si="28"/>
        <v>0.43613824118226313</v>
      </c>
      <c r="F518" s="7"/>
      <c r="G518" s="7"/>
      <c r="H518" s="32"/>
    </row>
    <row r="519" spans="1:8" ht="15">
      <c r="A519" s="166">
        <v>8</v>
      </c>
      <c r="B519" s="102" t="str">
        <f t="shared" si="25"/>
        <v>Bhind</v>
      </c>
      <c r="C519" s="167">
        <f t="shared" si="26"/>
        <v>2573.65355</v>
      </c>
      <c r="D519" s="167">
        <f t="shared" si="27"/>
        <v>427.59144999999944</v>
      </c>
      <c r="E519" s="168">
        <f t="shared" si="28"/>
        <v>0.16614180646031376</v>
      </c>
      <c r="F519" s="7"/>
      <c r="G519" s="7"/>
      <c r="H519" s="32"/>
    </row>
    <row r="520" spans="1:8" ht="15">
      <c r="A520" s="166">
        <v>9</v>
      </c>
      <c r="B520" s="102" t="str">
        <f t="shared" si="25"/>
        <v>Bhopal</v>
      </c>
      <c r="C520" s="167">
        <f t="shared" si="26"/>
        <v>2725.6696999999999</v>
      </c>
      <c r="D520" s="167">
        <f t="shared" si="27"/>
        <v>-764.02565000000095</v>
      </c>
      <c r="E520" s="168">
        <f t="shared" si="28"/>
        <v>-0.28030749653929121</v>
      </c>
      <c r="F520" s="7"/>
      <c r="G520" s="7"/>
      <c r="H520" s="32"/>
    </row>
    <row r="521" spans="1:8" ht="15">
      <c r="A521" s="166">
        <v>10</v>
      </c>
      <c r="B521" s="102" t="str">
        <f t="shared" si="25"/>
        <v>Burhanpur</v>
      </c>
      <c r="C521" s="167">
        <f t="shared" si="26"/>
        <v>1811.3744999999999</v>
      </c>
      <c r="D521" s="167">
        <f t="shared" si="27"/>
        <v>65.896749999999884</v>
      </c>
      <c r="E521" s="168">
        <f t="shared" si="28"/>
        <v>3.637941795029128E-2</v>
      </c>
      <c r="F521" s="7"/>
      <c r="G521" s="7"/>
      <c r="H521" s="32"/>
    </row>
    <row r="522" spans="1:8" ht="15">
      <c r="A522" s="166">
        <v>11</v>
      </c>
      <c r="B522" s="102" t="str">
        <f t="shared" si="25"/>
        <v>Chhatarpur</v>
      </c>
      <c r="C522" s="167">
        <f t="shared" si="26"/>
        <v>4252.5743000000002</v>
      </c>
      <c r="D522" s="167">
        <f t="shared" si="27"/>
        <v>953.88895000000048</v>
      </c>
      <c r="E522" s="168">
        <f t="shared" si="28"/>
        <v>0.22430859115148216</v>
      </c>
      <c r="F522" s="7"/>
      <c r="G522" s="7"/>
      <c r="H522" s="32"/>
    </row>
    <row r="523" spans="1:8" ht="15">
      <c r="A523" s="166">
        <v>12</v>
      </c>
      <c r="B523" s="102" t="str">
        <f t="shared" si="25"/>
        <v>Chhindwara</v>
      </c>
      <c r="C523" s="167">
        <f t="shared" si="26"/>
        <v>5071.7003999999997</v>
      </c>
      <c r="D523" s="167">
        <f t="shared" si="27"/>
        <v>-1133.2985999999992</v>
      </c>
      <c r="E523" s="168">
        <f t="shared" si="28"/>
        <v>-0.22345535237057756</v>
      </c>
      <c r="F523" s="7"/>
      <c r="G523" s="7"/>
      <c r="H523" s="32"/>
    </row>
    <row r="524" spans="1:8" ht="15">
      <c r="A524" s="166">
        <v>13</v>
      </c>
      <c r="B524" s="102" t="str">
        <f t="shared" si="25"/>
        <v>Damoh</v>
      </c>
      <c r="C524" s="167">
        <f t="shared" si="26"/>
        <v>3226.5252500000001</v>
      </c>
      <c r="D524" s="167">
        <f t="shared" si="27"/>
        <v>827.36980000000085</v>
      </c>
      <c r="E524" s="168">
        <f t="shared" si="28"/>
        <v>0.2564274989014888</v>
      </c>
      <c r="F524" s="7"/>
      <c r="G524" s="7"/>
      <c r="H524" s="32"/>
    </row>
    <row r="525" spans="1:8" ht="15">
      <c r="A525" s="166">
        <v>14</v>
      </c>
      <c r="B525" s="102" t="str">
        <f t="shared" si="25"/>
        <v>Datia</v>
      </c>
      <c r="C525" s="167">
        <f t="shared" si="26"/>
        <v>1424.4983999999999</v>
      </c>
      <c r="D525" s="167">
        <f t="shared" si="27"/>
        <v>-1633.3499499999994</v>
      </c>
      <c r="E525" s="168">
        <f t="shared" si="28"/>
        <v>-1.1466140993910554</v>
      </c>
      <c r="F525" s="7"/>
      <c r="G525" s="7"/>
      <c r="H525" s="32"/>
    </row>
    <row r="526" spans="1:8" ht="15">
      <c r="A526" s="166">
        <v>15</v>
      </c>
      <c r="B526" s="102" t="str">
        <f t="shared" si="25"/>
        <v>Dewas</v>
      </c>
      <c r="C526" s="167">
        <f t="shared" si="26"/>
        <v>2978.7829499999998</v>
      </c>
      <c r="D526" s="167">
        <f t="shared" si="27"/>
        <v>227.03864999999951</v>
      </c>
      <c r="E526" s="168">
        <f t="shared" si="28"/>
        <v>7.6218594577359022E-2</v>
      </c>
      <c r="F526" s="7"/>
      <c r="G526" s="7"/>
      <c r="H526" s="32"/>
    </row>
    <row r="527" spans="1:8" ht="15">
      <c r="A527" s="166">
        <v>16</v>
      </c>
      <c r="B527" s="102" t="str">
        <f t="shared" si="25"/>
        <v>Dhar</v>
      </c>
      <c r="C527" s="167">
        <f t="shared" si="26"/>
        <v>4837.8654999999999</v>
      </c>
      <c r="D527" s="167">
        <f t="shared" si="27"/>
        <v>112.07890000000043</v>
      </c>
      <c r="E527" s="168">
        <f t="shared" si="28"/>
        <v>2.3167014461233044E-2</v>
      </c>
      <c r="F527" s="7"/>
      <c r="G527" s="7"/>
      <c r="H527" s="32"/>
    </row>
    <row r="528" spans="1:8" ht="15">
      <c r="A528" s="166">
        <v>17</v>
      </c>
      <c r="B528" s="102" t="str">
        <f t="shared" si="25"/>
        <v>Dindori</v>
      </c>
      <c r="C528" s="167">
        <f t="shared" si="26"/>
        <v>2532.10815</v>
      </c>
      <c r="D528" s="167">
        <f t="shared" si="27"/>
        <v>120.51495000000068</v>
      </c>
      <c r="E528" s="168">
        <f t="shared" si="28"/>
        <v>4.7594708780507929E-2</v>
      </c>
      <c r="F528" s="7"/>
      <c r="G528" s="7"/>
      <c r="H528" s="32"/>
    </row>
    <row r="529" spans="1:8" ht="15">
      <c r="A529" s="166">
        <v>18</v>
      </c>
      <c r="B529" s="102" t="str">
        <f t="shared" si="25"/>
        <v>Guna</v>
      </c>
      <c r="C529" s="167">
        <f t="shared" si="26"/>
        <v>2711.4672</v>
      </c>
      <c r="D529" s="167">
        <f t="shared" si="27"/>
        <v>323.99850000000106</v>
      </c>
      <c r="E529" s="168">
        <f t="shared" si="28"/>
        <v>0.11949194886075003</v>
      </c>
      <c r="F529" s="7"/>
      <c r="G529" s="7"/>
      <c r="H529" s="32"/>
    </row>
    <row r="530" spans="1:8" ht="15">
      <c r="A530" s="166">
        <v>19</v>
      </c>
      <c r="B530" s="102" t="str">
        <f t="shared" si="25"/>
        <v>Gwalior</v>
      </c>
      <c r="C530" s="167">
        <f t="shared" si="26"/>
        <v>2345.2174199999999</v>
      </c>
      <c r="D530" s="167">
        <f t="shared" si="27"/>
        <v>-1885.1598499999993</v>
      </c>
      <c r="E530" s="168">
        <f t="shared" si="28"/>
        <v>-0.80383159101726243</v>
      </c>
      <c r="F530" s="7"/>
      <c r="G530" s="7"/>
      <c r="H530" s="32"/>
    </row>
    <row r="531" spans="1:8" ht="15">
      <c r="A531" s="166">
        <v>20</v>
      </c>
      <c r="B531" s="102" t="str">
        <f t="shared" si="25"/>
        <v>Harda</v>
      </c>
      <c r="C531" s="167">
        <f t="shared" si="26"/>
        <v>1137.59555</v>
      </c>
      <c r="D531" s="167">
        <f t="shared" si="27"/>
        <v>556.18280000000016</v>
      </c>
      <c r="E531" s="168">
        <f t="shared" si="28"/>
        <v>0.48891084357705178</v>
      </c>
      <c r="F531" s="7"/>
      <c r="G531" s="7"/>
      <c r="H531" s="32"/>
    </row>
    <row r="532" spans="1:8" ht="15">
      <c r="A532" s="166">
        <v>21</v>
      </c>
      <c r="B532" s="102" t="str">
        <f t="shared" si="25"/>
        <v>Hoshangabad</v>
      </c>
      <c r="C532" s="167">
        <f t="shared" si="26"/>
        <v>2160.5583999999999</v>
      </c>
      <c r="D532" s="167">
        <f t="shared" si="27"/>
        <v>613.35190000000011</v>
      </c>
      <c r="E532" s="168">
        <f t="shared" si="28"/>
        <v>0.28388582322051564</v>
      </c>
      <c r="F532" s="7"/>
      <c r="G532" s="7"/>
      <c r="H532" s="32"/>
    </row>
    <row r="533" spans="1:8" ht="15">
      <c r="A533" s="166">
        <v>22</v>
      </c>
      <c r="B533" s="102" t="str">
        <f t="shared" si="25"/>
        <v>Indore</v>
      </c>
      <c r="C533" s="167">
        <f t="shared" si="26"/>
        <v>2868.5468499999997</v>
      </c>
      <c r="D533" s="167">
        <f t="shared" si="27"/>
        <v>-930.81530000000043</v>
      </c>
      <c r="E533" s="168">
        <f t="shared" si="28"/>
        <v>-0.32449018568408616</v>
      </c>
      <c r="F533" s="7"/>
      <c r="G533" s="7"/>
      <c r="H533" s="32"/>
    </row>
    <row r="534" spans="1:8" ht="15">
      <c r="A534" s="166">
        <v>23</v>
      </c>
      <c r="B534" s="102" t="str">
        <f t="shared" si="25"/>
        <v>Jabalpur</v>
      </c>
      <c r="C534" s="167">
        <f t="shared" si="26"/>
        <v>3558.8852000000002</v>
      </c>
      <c r="D534" s="167">
        <f t="shared" si="27"/>
        <v>-757.66600000000017</v>
      </c>
      <c r="E534" s="168">
        <f t="shared" si="28"/>
        <v>-0.21289419506984944</v>
      </c>
      <c r="F534" s="7"/>
      <c r="G534" s="7"/>
      <c r="H534" s="32"/>
    </row>
    <row r="535" spans="1:8" ht="15">
      <c r="A535" s="166">
        <v>24</v>
      </c>
      <c r="B535" s="102" t="str">
        <f t="shared" si="25"/>
        <v>Jhabua</v>
      </c>
      <c r="C535" s="167">
        <f t="shared" si="26"/>
        <v>3885.7202669999997</v>
      </c>
      <c r="D535" s="167">
        <f t="shared" si="27"/>
        <v>-79.049599999999828</v>
      </c>
      <c r="E535" s="168">
        <f t="shared" si="28"/>
        <v>-2.0343615743865857E-2</v>
      </c>
      <c r="F535" s="7"/>
      <c r="G535" s="7"/>
      <c r="H535" s="32"/>
    </row>
    <row r="536" spans="1:8" ht="15">
      <c r="A536" s="166">
        <v>25</v>
      </c>
      <c r="B536" s="102" t="str">
        <f t="shared" si="25"/>
        <v>Katni</v>
      </c>
      <c r="C536" s="167">
        <f t="shared" si="26"/>
        <v>3404.7467999999999</v>
      </c>
      <c r="D536" s="167">
        <f t="shared" si="27"/>
        <v>648.23770000000013</v>
      </c>
      <c r="E536" s="168">
        <f t="shared" si="28"/>
        <v>0.19039233695733268</v>
      </c>
      <c r="F536" s="7"/>
      <c r="G536" s="7"/>
      <c r="H536" s="32"/>
    </row>
    <row r="537" spans="1:8" ht="15">
      <c r="A537" s="166">
        <v>26</v>
      </c>
      <c r="B537" s="102" t="str">
        <f t="shared" si="25"/>
        <v>Khandwa</v>
      </c>
      <c r="C537" s="167">
        <f t="shared" si="26"/>
        <v>3621.7980499999999</v>
      </c>
      <c r="D537" s="167">
        <f t="shared" si="27"/>
        <v>6943.7128000000002</v>
      </c>
      <c r="E537" s="168">
        <f t="shared" si="28"/>
        <v>1.9172004358442902</v>
      </c>
      <c r="F537" s="7"/>
      <c r="G537" s="7"/>
      <c r="H537" s="32"/>
    </row>
    <row r="538" spans="1:8" ht="15">
      <c r="A538" s="166">
        <v>27</v>
      </c>
      <c r="B538" s="102" t="str">
        <f t="shared" si="25"/>
        <v>Khargone</v>
      </c>
      <c r="C538" s="167">
        <f t="shared" si="26"/>
        <v>3693.0205000000001</v>
      </c>
      <c r="D538" s="167">
        <f t="shared" si="27"/>
        <v>549.42281649999859</v>
      </c>
      <c r="E538" s="168">
        <f t="shared" si="28"/>
        <v>0.14877329180815502</v>
      </c>
      <c r="F538" s="7"/>
      <c r="G538" s="7"/>
      <c r="H538" s="32"/>
    </row>
    <row r="539" spans="1:8" ht="15">
      <c r="A539" s="166">
        <v>28</v>
      </c>
      <c r="B539" s="102" t="str">
        <f t="shared" si="25"/>
        <v>Mandla</v>
      </c>
      <c r="C539" s="167">
        <f t="shared" si="26"/>
        <v>3230.1424999999999</v>
      </c>
      <c r="D539" s="167">
        <f t="shared" si="27"/>
        <v>285.4039499999999</v>
      </c>
      <c r="E539" s="168">
        <f t="shared" si="28"/>
        <v>8.8356457958124107E-2</v>
      </c>
      <c r="F539" s="7"/>
      <c r="G539" s="7"/>
      <c r="H539" s="32"/>
    </row>
    <row r="540" spans="1:8" ht="15">
      <c r="A540" s="166">
        <v>29</v>
      </c>
      <c r="B540" s="102" t="str">
        <f t="shared" si="25"/>
        <v>Mandsaur</v>
      </c>
      <c r="C540" s="167">
        <f t="shared" si="26"/>
        <v>2767.9129400000002</v>
      </c>
      <c r="D540" s="167">
        <f t="shared" si="27"/>
        <v>609.25315000000023</v>
      </c>
      <c r="E540" s="168">
        <f t="shared" si="28"/>
        <v>0.22011282984933775</v>
      </c>
      <c r="F540" s="7"/>
      <c r="G540" s="7"/>
      <c r="H540" s="32"/>
    </row>
    <row r="541" spans="1:8" ht="15">
      <c r="A541" s="166">
        <v>30</v>
      </c>
      <c r="B541" s="102" t="str">
        <f t="shared" si="25"/>
        <v>Morena</v>
      </c>
      <c r="C541" s="167">
        <f t="shared" si="26"/>
        <v>3702.8387499999999</v>
      </c>
      <c r="D541" s="167">
        <f t="shared" si="27"/>
        <v>1122.0192000000006</v>
      </c>
      <c r="E541" s="168">
        <f t="shared" si="28"/>
        <v>0.30301594958732692</v>
      </c>
      <c r="F541" s="7"/>
      <c r="G541" s="7"/>
      <c r="H541" s="32"/>
    </row>
    <row r="542" spans="1:8" ht="15">
      <c r="A542" s="166">
        <v>31</v>
      </c>
      <c r="B542" s="102" t="str">
        <f t="shared" si="25"/>
        <v>Narsinghpur</v>
      </c>
      <c r="C542" s="167">
        <f t="shared" si="26"/>
        <v>1927.9214499999998</v>
      </c>
      <c r="D542" s="167">
        <f t="shared" si="27"/>
        <v>1146.2345000000007</v>
      </c>
      <c r="E542" s="168">
        <f t="shared" si="28"/>
        <v>0.59454419162150041</v>
      </c>
      <c r="F542" s="7"/>
      <c r="G542" s="7"/>
      <c r="H542" s="32"/>
    </row>
    <row r="543" spans="1:8" ht="15">
      <c r="A543" s="166">
        <v>32</v>
      </c>
      <c r="B543" s="102" t="str">
        <f t="shared" si="25"/>
        <v>Neemuch</v>
      </c>
      <c r="C543" s="167">
        <f t="shared" si="26"/>
        <v>1454.3236499999998</v>
      </c>
      <c r="D543" s="167">
        <f t="shared" si="27"/>
        <v>-137.28450000000043</v>
      </c>
      <c r="E543" s="168">
        <f t="shared" si="28"/>
        <v>-9.4397488482017358E-2</v>
      </c>
      <c r="F543" s="7"/>
      <c r="G543" s="7"/>
      <c r="H543" s="32"/>
    </row>
    <row r="544" spans="1:8" ht="15">
      <c r="A544" s="166">
        <v>33</v>
      </c>
      <c r="B544" s="102" t="str">
        <f t="shared" si="25"/>
        <v>Panna</v>
      </c>
      <c r="C544" s="167">
        <f t="shared" si="26"/>
        <v>2594.5003499999998</v>
      </c>
      <c r="D544" s="167">
        <f t="shared" si="27"/>
        <v>837.13979999999992</v>
      </c>
      <c r="E544" s="168">
        <f t="shared" si="28"/>
        <v>0.32265935134678242</v>
      </c>
      <c r="F544" s="7"/>
      <c r="G544" s="7"/>
      <c r="H544" s="32"/>
    </row>
    <row r="545" spans="1:8" ht="15">
      <c r="A545" s="166">
        <v>34</v>
      </c>
      <c r="B545" s="102" t="str">
        <f t="shared" si="25"/>
        <v>Raisen</v>
      </c>
      <c r="C545" s="167">
        <f t="shared" si="26"/>
        <v>3077.1136499999998</v>
      </c>
      <c r="D545" s="167">
        <f t="shared" si="27"/>
        <v>-499.49199999999973</v>
      </c>
      <c r="E545" s="168">
        <f t="shared" si="28"/>
        <v>-0.16232484620774398</v>
      </c>
      <c r="F545" s="7"/>
      <c r="G545" s="7"/>
      <c r="H545" s="32"/>
    </row>
    <row r="546" spans="1:8" ht="15">
      <c r="A546" s="166">
        <v>35</v>
      </c>
      <c r="B546" s="102" t="str">
        <f t="shared" si="25"/>
        <v>Rajgarh</v>
      </c>
      <c r="C546" s="167">
        <f t="shared" si="26"/>
        <v>3212.8563999999997</v>
      </c>
      <c r="D546" s="167">
        <f t="shared" si="27"/>
        <v>-17.940799999999399</v>
      </c>
      <c r="E546" s="168">
        <f t="shared" si="28"/>
        <v>-5.5840653195702739E-3</v>
      </c>
      <c r="F546" s="7"/>
      <c r="G546" s="7"/>
      <c r="H546" s="32"/>
    </row>
    <row r="547" spans="1:8" ht="15">
      <c r="A547" s="166">
        <v>36</v>
      </c>
      <c r="B547" s="102" t="str">
        <f t="shared" si="25"/>
        <v>Ratlam</v>
      </c>
      <c r="C547" s="167">
        <f t="shared" si="26"/>
        <v>3595.5542999999998</v>
      </c>
      <c r="D547" s="167">
        <f t="shared" si="27"/>
        <v>-453.32825000000048</v>
      </c>
      <c r="E547" s="168">
        <f t="shared" si="28"/>
        <v>-0.12608021244457371</v>
      </c>
      <c r="F547" s="7"/>
      <c r="G547" s="7"/>
      <c r="H547" s="32"/>
    </row>
    <row r="548" spans="1:8" ht="15">
      <c r="A548" s="166">
        <v>37</v>
      </c>
      <c r="B548" s="102" t="str">
        <f t="shared" si="25"/>
        <v>Rewa</v>
      </c>
      <c r="C548" s="167">
        <f t="shared" si="26"/>
        <v>4302.6034999999993</v>
      </c>
      <c r="D548" s="167">
        <f t="shared" si="27"/>
        <v>38.331350000000384</v>
      </c>
      <c r="E548" s="168">
        <f t="shared" si="28"/>
        <v>8.9088734297734819E-3</v>
      </c>
      <c r="F548" s="7"/>
      <c r="G548" s="7"/>
      <c r="H548" s="32"/>
    </row>
    <row r="549" spans="1:8" ht="15">
      <c r="A549" s="166">
        <v>38</v>
      </c>
      <c r="B549" s="102" t="str">
        <f t="shared" si="25"/>
        <v>Sagar</v>
      </c>
      <c r="C549" s="167">
        <f t="shared" si="26"/>
        <v>5082.5684000000001</v>
      </c>
      <c r="D549" s="167">
        <f t="shared" si="27"/>
        <v>2413.1941999999999</v>
      </c>
      <c r="E549" s="168">
        <f t="shared" si="28"/>
        <v>0.47479817487552156</v>
      </c>
      <c r="F549" s="7"/>
      <c r="G549" s="7"/>
      <c r="H549" s="32"/>
    </row>
    <row r="550" spans="1:8" ht="15">
      <c r="A550" s="166">
        <v>39</v>
      </c>
      <c r="B550" s="102" t="str">
        <f t="shared" si="25"/>
        <v>Satna</v>
      </c>
      <c r="C550" s="167">
        <f t="shared" si="26"/>
        <v>4203.7423999999992</v>
      </c>
      <c r="D550" s="167">
        <f t="shared" si="27"/>
        <v>1056.5457000000015</v>
      </c>
      <c r="E550" s="168">
        <f t="shared" si="28"/>
        <v>0.25133454894857538</v>
      </c>
      <c r="F550" s="7"/>
      <c r="G550" s="7"/>
      <c r="H550" s="32"/>
    </row>
    <row r="551" spans="1:8" ht="15">
      <c r="A551" s="166">
        <v>40</v>
      </c>
      <c r="B551" s="102" t="str">
        <f t="shared" si="25"/>
        <v>Sehore</v>
      </c>
      <c r="C551" s="167">
        <f t="shared" si="26"/>
        <v>2492.6499000000003</v>
      </c>
      <c r="D551" s="167">
        <f t="shared" si="27"/>
        <v>-306.56995000000097</v>
      </c>
      <c r="E551" s="168">
        <f t="shared" si="28"/>
        <v>-0.12298957426793106</v>
      </c>
      <c r="F551" s="7"/>
      <c r="G551" s="7"/>
      <c r="H551" s="32"/>
    </row>
    <row r="552" spans="1:8" ht="15">
      <c r="A552" s="166">
        <v>41</v>
      </c>
      <c r="B552" s="102" t="str">
        <f t="shared" si="25"/>
        <v>Seoni</v>
      </c>
      <c r="C552" s="167">
        <f t="shared" si="26"/>
        <v>3875.4176500000003</v>
      </c>
      <c r="D552" s="167">
        <f t="shared" si="27"/>
        <v>-520.47979999999916</v>
      </c>
      <c r="E552" s="168">
        <f t="shared" si="28"/>
        <v>-0.1343028924895357</v>
      </c>
      <c r="F552" s="7"/>
      <c r="G552" s="7"/>
      <c r="H552" s="32"/>
    </row>
    <row r="553" spans="1:8" ht="15">
      <c r="A553" s="166">
        <v>42</v>
      </c>
      <c r="B553" s="102" t="str">
        <f t="shared" si="25"/>
        <v>Shahdol</v>
      </c>
      <c r="C553" s="167">
        <f t="shared" si="26"/>
        <v>2825.7788</v>
      </c>
      <c r="D553" s="167">
        <f t="shared" si="27"/>
        <v>33.815999999999349</v>
      </c>
      <c r="E553" s="168">
        <f t="shared" si="28"/>
        <v>1.196696641647936E-2</v>
      </c>
      <c r="F553" s="7"/>
      <c r="G553" s="7"/>
      <c r="H553" s="32"/>
    </row>
    <row r="554" spans="1:8" ht="15">
      <c r="A554" s="166">
        <v>43</v>
      </c>
      <c r="B554" s="102" t="str">
        <f t="shared" si="25"/>
        <v>Shajapur</v>
      </c>
      <c r="C554" s="167">
        <f t="shared" si="26"/>
        <v>1366.49045</v>
      </c>
      <c r="D554" s="167">
        <f t="shared" si="27"/>
        <v>348.4045000000001</v>
      </c>
      <c r="E554" s="168">
        <f t="shared" si="28"/>
        <v>0.25496299663126082</v>
      </c>
      <c r="F554" s="7"/>
      <c r="G554" s="7"/>
      <c r="H554" s="32"/>
    </row>
    <row r="555" spans="1:8" ht="15">
      <c r="A555" s="166">
        <v>44</v>
      </c>
      <c r="B555" s="102" t="str">
        <f t="shared" si="25"/>
        <v>Sheopur</v>
      </c>
      <c r="C555" s="167">
        <f t="shared" si="26"/>
        <v>1873.6678999999999</v>
      </c>
      <c r="D555" s="167">
        <f t="shared" si="27"/>
        <v>283.90699999999993</v>
      </c>
      <c r="E555" s="168">
        <f t="shared" si="28"/>
        <v>0.15152471790758648</v>
      </c>
      <c r="F555" s="7"/>
      <c r="G555" s="7"/>
      <c r="H555" s="32"/>
    </row>
    <row r="556" spans="1:8" ht="15">
      <c r="A556" s="166">
        <v>45</v>
      </c>
      <c r="B556" s="102" t="str">
        <f t="shared" si="25"/>
        <v>Shivpuri</v>
      </c>
      <c r="C556" s="167">
        <f t="shared" si="26"/>
        <v>4615.9357529999997</v>
      </c>
      <c r="D556" s="167">
        <f t="shared" si="27"/>
        <v>-2258.4203000000007</v>
      </c>
      <c r="E556" s="168">
        <f t="shared" si="28"/>
        <v>-0.48926597354224499</v>
      </c>
      <c r="F556" s="7"/>
      <c r="G556" s="7"/>
      <c r="H556" s="32"/>
    </row>
    <row r="557" spans="1:8" ht="15">
      <c r="A557" s="166">
        <v>46</v>
      </c>
      <c r="B557" s="102" t="str">
        <f t="shared" si="25"/>
        <v>Sidhi</v>
      </c>
      <c r="C557" s="167">
        <f t="shared" si="26"/>
        <v>3382.5968279999997</v>
      </c>
      <c r="D557" s="167">
        <f t="shared" si="27"/>
        <v>84.163050000000112</v>
      </c>
      <c r="E557" s="168">
        <f t="shared" si="28"/>
        <v>2.488119462045452E-2</v>
      </c>
      <c r="F557" s="7"/>
      <c r="G557" s="7"/>
      <c r="H557" s="32"/>
    </row>
    <row r="558" spans="1:8" ht="15">
      <c r="A558" s="166">
        <v>47</v>
      </c>
      <c r="B558" s="102" t="str">
        <f t="shared" si="25"/>
        <v>Singroli</v>
      </c>
      <c r="C558" s="167">
        <f t="shared" si="26"/>
        <v>3444.0568499999999</v>
      </c>
      <c r="D558" s="167">
        <f t="shared" si="27"/>
        <v>-313.42549999999937</v>
      </c>
      <c r="E558" s="168">
        <f t="shared" si="28"/>
        <v>-9.1004740528600567E-2</v>
      </c>
      <c r="F558" s="7"/>
      <c r="G558" s="7"/>
      <c r="H558" s="32"/>
    </row>
    <row r="559" spans="1:8" ht="15">
      <c r="A559" s="166">
        <v>48</v>
      </c>
      <c r="B559" s="102" t="str">
        <f t="shared" si="25"/>
        <v>Tikamgarh</v>
      </c>
      <c r="C559" s="167">
        <f t="shared" si="26"/>
        <v>4135.3851500000001</v>
      </c>
      <c r="D559" s="167">
        <f t="shared" si="27"/>
        <v>758.45409999999947</v>
      </c>
      <c r="E559" s="168">
        <f t="shared" si="28"/>
        <v>0.18340591564971873</v>
      </c>
      <c r="F559" s="7"/>
      <c r="G559" s="7"/>
      <c r="H559" s="32"/>
    </row>
    <row r="560" spans="1:8" ht="15">
      <c r="A560" s="166">
        <v>49</v>
      </c>
      <c r="B560" s="102" t="str">
        <f t="shared" si="25"/>
        <v>Ujjain</v>
      </c>
      <c r="C560" s="167">
        <f t="shared" si="26"/>
        <v>2683.6055999999999</v>
      </c>
      <c r="D560" s="167">
        <f t="shared" si="27"/>
        <v>-225.03520000000026</v>
      </c>
      <c r="E560" s="168">
        <f t="shared" si="28"/>
        <v>-8.3855541216637894E-2</v>
      </c>
      <c r="F560" s="7"/>
      <c r="G560" s="7"/>
      <c r="H560" s="32"/>
    </row>
    <row r="561" spans="1:8" ht="15">
      <c r="A561" s="166">
        <v>50</v>
      </c>
      <c r="B561" s="102" t="str">
        <f t="shared" si="25"/>
        <v>Umaria</v>
      </c>
      <c r="C561" s="167">
        <f t="shared" si="26"/>
        <v>1811.6585499999999</v>
      </c>
      <c r="D561" s="167">
        <f t="shared" si="27"/>
        <v>112.20345000000043</v>
      </c>
      <c r="E561" s="168">
        <f t="shared" si="28"/>
        <v>6.1934104525381145E-2</v>
      </c>
      <c r="F561" s="7"/>
      <c r="G561" s="7"/>
      <c r="H561" s="32"/>
    </row>
    <row r="562" spans="1:8" ht="15">
      <c r="A562" s="166">
        <v>51</v>
      </c>
      <c r="B562" s="102" t="str">
        <f t="shared" si="25"/>
        <v>Vidisha</v>
      </c>
      <c r="C562" s="167">
        <f>C506</f>
        <v>3536.3483999999999</v>
      </c>
      <c r="D562" s="167">
        <f t="shared" si="27"/>
        <v>1128.4274000000005</v>
      </c>
      <c r="E562" s="168">
        <f>D562/C562</f>
        <v>0.3190939557878405</v>
      </c>
      <c r="F562" s="7"/>
      <c r="G562" s="7"/>
      <c r="H562" s="32"/>
    </row>
    <row r="563" spans="1:8" ht="14.25">
      <c r="A563" s="172" t="s">
        <v>142</v>
      </c>
      <c r="B563" s="178" t="s">
        <v>120</v>
      </c>
      <c r="C563" s="173">
        <f>SUM(C512:C562)</f>
        <v>155252.70690799996</v>
      </c>
      <c r="D563" s="173">
        <f>SUM(D512:D562)</f>
        <v>13482.308816500004</v>
      </c>
      <c r="E563" s="173">
        <f>SUM(E512:E562)</f>
        <v>3.9050463984322108</v>
      </c>
      <c r="F563" s="179"/>
      <c r="G563" s="7"/>
      <c r="H563" s="32"/>
    </row>
    <row r="564" spans="1:8">
      <c r="A564" s="6" t="s">
        <v>143</v>
      </c>
      <c r="B564" s="7"/>
      <c r="C564" s="7"/>
      <c r="D564" s="7"/>
      <c r="E564" s="7"/>
      <c r="F564" s="7"/>
      <c r="G564" s="32"/>
      <c r="H564" s="32"/>
    </row>
    <row r="565" spans="1:8" ht="10.5" customHeight="1">
      <c r="A565" s="6"/>
      <c r="B565" s="7"/>
      <c r="C565" s="7"/>
      <c r="D565" s="7"/>
      <c r="E565" s="7"/>
      <c r="F565" s="180" t="s">
        <v>144</v>
      </c>
      <c r="G565" s="32"/>
      <c r="H565" s="32"/>
    </row>
    <row r="566" spans="1:8" ht="39" customHeight="1">
      <c r="A566" s="129" t="s">
        <v>145</v>
      </c>
      <c r="B566" s="129" t="s">
        <v>146</v>
      </c>
      <c r="C566" s="129" t="s">
        <v>147</v>
      </c>
      <c r="D566" s="181" t="s">
        <v>148</v>
      </c>
      <c r="E566" s="129" t="s">
        <v>149</v>
      </c>
      <c r="F566" s="129" t="s">
        <v>150</v>
      </c>
      <c r="G566" s="32"/>
      <c r="H566" s="32"/>
    </row>
    <row r="567" spans="1:8" ht="15.75" customHeight="1">
      <c r="A567" s="182">
        <f>C625</f>
        <v>155252.70690799996</v>
      </c>
      <c r="B567" s="182">
        <f>D625</f>
        <v>17129.121966499992</v>
      </c>
      <c r="C567" s="182">
        <f>E625</f>
        <v>137152.17000000001</v>
      </c>
      <c r="D567" s="182">
        <f>SUM(B567:C567)</f>
        <v>154281.29196649999</v>
      </c>
      <c r="E567" s="183">
        <f>D567/A567</f>
        <v>0.99374300802319915</v>
      </c>
      <c r="F567" s="182">
        <f>A567*85/100</f>
        <v>131964.80087179996</v>
      </c>
      <c r="G567" s="32"/>
      <c r="H567" s="32"/>
    </row>
    <row r="568" spans="1:8" ht="12" customHeight="1">
      <c r="A568" s="184" t="s">
        <v>151</v>
      </c>
      <c r="B568" s="185"/>
      <c r="C568" s="186"/>
      <c r="D568" s="186"/>
      <c r="E568" s="187"/>
      <c r="F568" s="179"/>
      <c r="G568" s="188"/>
      <c r="H568" s="32"/>
    </row>
    <row r="569" spans="1:8" ht="10.5" customHeight="1">
      <c r="A569" s="7"/>
      <c r="B569" s="7"/>
      <c r="C569" s="7"/>
      <c r="D569" s="7"/>
      <c r="E569" s="7"/>
      <c r="F569" s="7"/>
      <c r="G569" s="7"/>
      <c r="H569" s="32"/>
    </row>
    <row r="570" spans="1:8">
      <c r="A570" s="6" t="s">
        <v>152</v>
      </c>
      <c r="B570" s="7"/>
      <c r="C570" s="7"/>
      <c r="D570" s="7"/>
      <c r="E570" s="7"/>
      <c r="F570" s="7"/>
      <c r="G570" s="7"/>
      <c r="H570" s="32"/>
    </row>
    <row r="571" spans="1:8" ht="12.75" customHeight="1">
      <c r="A571" s="7"/>
      <c r="B571" s="7"/>
      <c r="C571" s="7"/>
      <c r="D571" s="7"/>
      <c r="E571" s="7"/>
      <c r="F571" s="7"/>
      <c r="G571" s="180" t="s">
        <v>144</v>
      </c>
      <c r="H571" s="32"/>
    </row>
    <row r="572" spans="1:8" ht="25.5">
      <c r="A572" s="189" t="s">
        <v>39</v>
      </c>
      <c r="B572" s="189" t="s">
        <v>116</v>
      </c>
      <c r="C572" s="189" t="s">
        <v>153</v>
      </c>
      <c r="D572" s="189" t="s">
        <v>154</v>
      </c>
      <c r="E572" s="189" t="s">
        <v>155</v>
      </c>
      <c r="F572" s="189" t="s">
        <v>148</v>
      </c>
      <c r="G572" s="61" t="s">
        <v>149</v>
      </c>
      <c r="H572" s="190"/>
    </row>
    <row r="573" spans="1:8">
      <c r="A573" s="191">
        <v>1</v>
      </c>
      <c r="B573" s="191">
        <v>2</v>
      </c>
      <c r="C573" s="191">
        <v>3</v>
      </c>
      <c r="D573" s="191">
        <v>4</v>
      </c>
      <c r="E573" s="191">
        <v>5</v>
      </c>
      <c r="F573" s="191" t="s">
        <v>156</v>
      </c>
      <c r="G573" s="100" t="s">
        <v>157</v>
      </c>
      <c r="H573" s="169"/>
    </row>
    <row r="574" spans="1:8" ht="15" customHeight="1">
      <c r="A574" s="166">
        <v>1</v>
      </c>
      <c r="B574" s="102" t="str">
        <f t="shared" ref="B574:B624" si="29">B47</f>
        <v>Agar Malwa</v>
      </c>
      <c r="C574" s="167">
        <f t="shared" ref="C574:D589" si="30">C456</f>
        <v>1295.9349</v>
      </c>
      <c r="D574" s="167">
        <f>D456</f>
        <v>0</v>
      </c>
      <c r="E574" s="167">
        <v>906.91</v>
      </c>
      <c r="F574" s="167">
        <f>SUM(D574:E574)</f>
        <v>906.91</v>
      </c>
      <c r="G574" s="79">
        <f>F574/C574</f>
        <v>0.6998113871306344</v>
      </c>
      <c r="H574" s="106"/>
    </row>
    <row r="575" spans="1:8" ht="15" customHeight="1">
      <c r="A575" s="166">
        <v>2</v>
      </c>
      <c r="B575" s="102" t="str">
        <f t="shared" si="29"/>
        <v>Anooppur</v>
      </c>
      <c r="C575" s="167">
        <f t="shared" si="30"/>
        <v>1672.3135</v>
      </c>
      <c r="D575" s="167">
        <f t="shared" si="30"/>
        <v>19.590000000000458</v>
      </c>
      <c r="E575" s="167">
        <v>2192.11</v>
      </c>
      <c r="F575" s="167">
        <f t="shared" ref="F575:F622" si="31">SUM(D575:E575)</f>
        <v>2211.7000000000007</v>
      </c>
      <c r="G575" s="79">
        <f t="shared" ref="G575:G622" si="32">F575/C575</f>
        <v>1.3225391052574775</v>
      </c>
      <c r="H575" s="106"/>
    </row>
    <row r="576" spans="1:8" ht="15" customHeight="1">
      <c r="A576" s="166">
        <v>3</v>
      </c>
      <c r="B576" s="102" t="str">
        <f t="shared" si="29"/>
        <v>Alirajpur</v>
      </c>
      <c r="C576" s="167">
        <f t="shared" si="30"/>
        <v>2497.7381</v>
      </c>
      <c r="D576" s="167">
        <f t="shared" si="30"/>
        <v>43.718399999999974</v>
      </c>
      <c r="E576" s="167">
        <v>1509.96</v>
      </c>
      <c r="F576" s="167">
        <f t="shared" si="31"/>
        <v>1553.6784</v>
      </c>
      <c r="G576" s="79">
        <f t="shared" si="32"/>
        <v>0.62203415161901887</v>
      </c>
      <c r="H576" s="106"/>
    </row>
    <row r="577" spans="1:8" ht="15" customHeight="1">
      <c r="A577" s="166">
        <v>4</v>
      </c>
      <c r="B577" s="102" t="str">
        <f t="shared" si="29"/>
        <v>Ashoknagar</v>
      </c>
      <c r="C577" s="167">
        <f t="shared" si="30"/>
        <v>1907.91445</v>
      </c>
      <c r="D577" s="167">
        <f t="shared" si="30"/>
        <v>364.34800000000018</v>
      </c>
      <c r="E577" s="167">
        <v>1836.75</v>
      </c>
      <c r="F577" s="167">
        <f t="shared" si="31"/>
        <v>2201.098</v>
      </c>
      <c r="G577" s="79">
        <f t="shared" si="32"/>
        <v>1.1536670315589883</v>
      </c>
      <c r="H577" s="106"/>
    </row>
    <row r="578" spans="1:8" ht="15" customHeight="1">
      <c r="A578" s="166">
        <v>5</v>
      </c>
      <c r="B578" s="102" t="str">
        <f t="shared" si="29"/>
        <v>Badwani</v>
      </c>
      <c r="C578" s="167">
        <f t="shared" si="30"/>
        <v>3303.12905</v>
      </c>
      <c r="D578" s="167">
        <f t="shared" si="30"/>
        <v>1663.1389999999981</v>
      </c>
      <c r="E578" s="167">
        <v>2800.48</v>
      </c>
      <c r="F578" s="167">
        <f t="shared" si="31"/>
        <v>4463.6189999999979</v>
      </c>
      <c r="G578" s="79">
        <f t="shared" si="32"/>
        <v>1.3513304907054715</v>
      </c>
      <c r="H578" s="106"/>
    </row>
    <row r="579" spans="1:8" ht="15" customHeight="1">
      <c r="A579" s="166">
        <v>6</v>
      </c>
      <c r="B579" s="102" t="str">
        <f t="shared" si="29"/>
        <v>Balaghat</v>
      </c>
      <c r="C579" s="167">
        <f t="shared" si="30"/>
        <v>4451.89095</v>
      </c>
      <c r="D579" s="167">
        <f t="shared" si="30"/>
        <v>345.61399999999986</v>
      </c>
      <c r="E579" s="167">
        <v>3158.52</v>
      </c>
      <c r="F579" s="167">
        <f t="shared" si="31"/>
        <v>3504.134</v>
      </c>
      <c r="G579" s="79">
        <f t="shared" si="32"/>
        <v>0.78711137342661097</v>
      </c>
      <c r="H579" s="106"/>
    </row>
    <row r="580" spans="1:8" ht="15" customHeight="1">
      <c r="A580" s="166">
        <v>7</v>
      </c>
      <c r="B580" s="102" t="str">
        <f t="shared" si="29"/>
        <v>Betul</v>
      </c>
      <c r="C580" s="167">
        <f t="shared" si="30"/>
        <v>4105.8068999999996</v>
      </c>
      <c r="D580" s="167">
        <f t="shared" si="30"/>
        <v>1882.0400000000002</v>
      </c>
      <c r="E580" s="167">
        <v>3393.58</v>
      </c>
      <c r="F580" s="167">
        <f t="shared" si="31"/>
        <v>5275.62</v>
      </c>
      <c r="G580" s="79">
        <f t="shared" si="32"/>
        <v>1.2849167358552591</v>
      </c>
      <c r="H580" s="106"/>
    </row>
    <row r="581" spans="1:8" ht="15" customHeight="1">
      <c r="A581" s="166">
        <v>8</v>
      </c>
      <c r="B581" s="102" t="str">
        <f t="shared" si="29"/>
        <v>Bhind</v>
      </c>
      <c r="C581" s="167">
        <f t="shared" si="30"/>
        <v>2573.65355</v>
      </c>
      <c r="D581" s="167">
        <f t="shared" si="30"/>
        <v>220.54499999999973</v>
      </c>
      <c r="E581" s="167">
        <v>2780.7</v>
      </c>
      <c r="F581" s="167">
        <f t="shared" si="31"/>
        <v>3001.2449999999994</v>
      </c>
      <c r="G581" s="79">
        <f t="shared" si="32"/>
        <v>1.1661418064603137</v>
      </c>
      <c r="H581" s="106"/>
    </row>
    <row r="582" spans="1:8" ht="15" customHeight="1">
      <c r="A582" s="166">
        <v>9</v>
      </c>
      <c r="B582" s="102" t="str">
        <f t="shared" si="29"/>
        <v>Bhopal</v>
      </c>
      <c r="C582" s="167">
        <f t="shared" si="30"/>
        <v>2725.6696999999999</v>
      </c>
      <c r="D582" s="167">
        <f t="shared" si="30"/>
        <v>-47.5900000000006</v>
      </c>
      <c r="E582" s="167">
        <v>1800.2399999999998</v>
      </c>
      <c r="F582" s="167">
        <f t="shared" si="31"/>
        <v>1752.6499999999992</v>
      </c>
      <c r="G582" s="79">
        <f t="shared" si="32"/>
        <v>0.64301628330094407</v>
      </c>
      <c r="H582" s="106"/>
    </row>
    <row r="583" spans="1:8" ht="15" customHeight="1">
      <c r="A583" s="166">
        <v>10</v>
      </c>
      <c r="B583" s="102" t="str">
        <f t="shared" si="29"/>
        <v>Burhanpur</v>
      </c>
      <c r="C583" s="167">
        <f t="shared" si="30"/>
        <v>1811.3744999999999</v>
      </c>
      <c r="D583" s="167">
        <f t="shared" si="30"/>
        <v>119.32999999999996</v>
      </c>
      <c r="E583" s="167">
        <v>1472.88</v>
      </c>
      <c r="F583" s="167">
        <f t="shared" si="31"/>
        <v>1592.21</v>
      </c>
      <c r="G583" s="79">
        <f t="shared" si="32"/>
        <v>0.87900652239501009</v>
      </c>
      <c r="H583" s="106"/>
    </row>
    <row r="584" spans="1:8" ht="15" customHeight="1">
      <c r="A584" s="166">
        <v>11</v>
      </c>
      <c r="B584" s="102" t="str">
        <f t="shared" si="29"/>
        <v>Chhatarpur</v>
      </c>
      <c r="C584" s="167">
        <f t="shared" si="30"/>
        <v>4252.5743000000002</v>
      </c>
      <c r="D584" s="167">
        <f t="shared" si="30"/>
        <v>-28.1069999999998</v>
      </c>
      <c r="E584" s="167">
        <v>5259.6100000000006</v>
      </c>
      <c r="F584" s="167">
        <f t="shared" si="31"/>
        <v>5231.5030000000006</v>
      </c>
      <c r="G584" s="79">
        <f t="shared" si="32"/>
        <v>1.230196730483933</v>
      </c>
      <c r="H584" s="106"/>
    </row>
    <row r="585" spans="1:8" ht="15" customHeight="1">
      <c r="A585" s="166">
        <v>12</v>
      </c>
      <c r="B585" s="102" t="str">
        <f t="shared" si="29"/>
        <v>Chhindwara</v>
      </c>
      <c r="C585" s="167">
        <f t="shared" si="30"/>
        <v>5071.7003999999997</v>
      </c>
      <c r="D585" s="167">
        <f t="shared" si="30"/>
        <v>-615.84</v>
      </c>
      <c r="E585" s="167">
        <v>3855.0600000000004</v>
      </c>
      <c r="F585" s="167">
        <f t="shared" si="31"/>
        <v>3239.2200000000003</v>
      </c>
      <c r="G585" s="79">
        <f t="shared" si="32"/>
        <v>0.63868520309283261</v>
      </c>
      <c r="H585" s="106"/>
    </row>
    <row r="586" spans="1:8" ht="15" customHeight="1">
      <c r="A586" s="166">
        <v>13</v>
      </c>
      <c r="B586" s="102" t="str">
        <f t="shared" si="29"/>
        <v>Damoh</v>
      </c>
      <c r="C586" s="167">
        <f t="shared" si="30"/>
        <v>3226.5252500000001</v>
      </c>
      <c r="D586" s="167">
        <f t="shared" si="30"/>
        <v>495.01000000000084</v>
      </c>
      <c r="E586" s="167">
        <v>3296.65</v>
      </c>
      <c r="F586" s="167">
        <f t="shared" si="31"/>
        <v>3791.6600000000008</v>
      </c>
      <c r="G586" s="79">
        <f t="shared" si="32"/>
        <v>1.1751527436520142</v>
      </c>
      <c r="H586" s="106"/>
    </row>
    <row r="587" spans="1:8" ht="15" customHeight="1">
      <c r="A587" s="166">
        <v>14</v>
      </c>
      <c r="B587" s="102" t="str">
        <f t="shared" si="29"/>
        <v>Datia</v>
      </c>
      <c r="C587" s="167">
        <f t="shared" si="30"/>
        <v>1424.4983999999999</v>
      </c>
      <c r="D587" s="167">
        <f t="shared" si="30"/>
        <v>-1814.3269999999998</v>
      </c>
      <c r="E587" s="167">
        <v>1511.4700000000003</v>
      </c>
      <c r="F587" s="167">
        <f t="shared" si="31"/>
        <v>-302.85699999999952</v>
      </c>
      <c r="G587" s="79">
        <f t="shared" si="32"/>
        <v>-0.21260606540519775</v>
      </c>
      <c r="H587" s="106"/>
    </row>
    <row r="588" spans="1:8" ht="15" customHeight="1">
      <c r="A588" s="166">
        <v>15</v>
      </c>
      <c r="B588" s="102" t="str">
        <f t="shared" si="29"/>
        <v>Dewas</v>
      </c>
      <c r="C588" s="167">
        <f t="shared" si="30"/>
        <v>2978.7829499999998</v>
      </c>
      <c r="D588" s="167">
        <f t="shared" si="30"/>
        <v>527.78699999999947</v>
      </c>
      <c r="E588" s="167">
        <v>2305.0500000000002</v>
      </c>
      <c r="F588" s="167">
        <f t="shared" si="31"/>
        <v>2832.8369999999995</v>
      </c>
      <c r="G588" s="79">
        <f t="shared" si="32"/>
        <v>0.95100483907362221</v>
      </c>
      <c r="H588" s="106"/>
    </row>
    <row r="589" spans="1:8" ht="15" customHeight="1">
      <c r="A589" s="166">
        <v>16</v>
      </c>
      <c r="B589" s="102" t="str">
        <f t="shared" si="29"/>
        <v>Dhar</v>
      </c>
      <c r="C589" s="167">
        <f t="shared" si="30"/>
        <v>4837.8654999999999</v>
      </c>
      <c r="D589" s="167">
        <f t="shared" si="30"/>
        <v>113.83849999999973</v>
      </c>
      <c r="E589" s="167">
        <v>4170.8600000000006</v>
      </c>
      <c r="F589" s="167">
        <f t="shared" si="31"/>
        <v>4284.6985000000004</v>
      </c>
      <c r="G589" s="79">
        <f t="shared" si="32"/>
        <v>0.88565887166561374</v>
      </c>
      <c r="H589" s="106"/>
    </row>
    <row r="590" spans="1:8" ht="15" customHeight="1">
      <c r="A590" s="166">
        <v>17</v>
      </c>
      <c r="B590" s="102" t="str">
        <f t="shared" si="29"/>
        <v>Dindori</v>
      </c>
      <c r="C590" s="167">
        <f t="shared" ref="C590:D605" si="33">C472</f>
        <v>2532.10815</v>
      </c>
      <c r="D590" s="167">
        <f t="shared" si="33"/>
        <v>413.71700000000055</v>
      </c>
      <c r="E590" s="167">
        <v>2079.27</v>
      </c>
      <c r="F590" s="167">
        <f t="shared" si="31"/>
        <v>2492.9870000000005</v>
      </c>
      <c r="G590" s="79">
        <f t="shared" si="32"/>
        <v>0.9845499687681194</v>
      </c>
      <c r="H590" s="106"/>
    </row>
    <row r="591" spans="1:8" ht="15" customHeight="1">
      <c r="A591" s="166">
        <v>18</v>
      </c>
      <c r="B591" s="102" t="str">
        <f t="shared" si="29"/>
        <v>Guna</v>
      </c>
      <c r="C591" s="167">
        <f t="shared" si="33"/>
        <v>2711.4672</v>
      </c>
      <c r="D591" s="167">
        <f t="shared" si="33"/>
        <v>389.48300000000063</v>
      </c>
      <c r="E591" s="167">
        <v>2304.13</v>
      </c>
      <c r="F591" s="167">
        <f t="shared" si="31"/>
        <v>2693.6130000000007</v>
      </c>
      <c r="G591" s="79">
        <f t="shared" si="32"/>
        <v>0.99341529928888705</v>
      </c>
      <c r="H591" s="106"/>
    </row>
    <row r="592" spans="1:8" ht="15" customHeight="1">
      <c r="A592" s="166">
        <v>19</v>
      </c>
      <c r="B592" s="102" t="str">
        <f t="shared" si="29"/>
        <v>Gwalior</v>
      </c>
      <c r="C592" s="167">
        <f t="shared" si="33"/>
        <v>2345.2174199999999</v>
      </c>
      <c r="D592" s="167">
        <f t="shared" si="33"/>
        <v>-1802.4071999999999</v>
      </c>
      <c r="E592" s="167">
        <v>2091.3900000000003</v>
      </c>
      <c r="F592" s="167">
        <f t="shared" si="31"/>
        <v>288.98280000000045</v>
      </c>
      <c r="G592" s="79">
        <f t="shared" si="32"/>
        <v>0.12322217869249856</v>
      </c>
      <c r="H592" s="106"/>
    </row>
    <row r="593" spans="1:8" ht="15" customHeight="1">
      <c r="A593" s="166">
        <v>20</v>
      </c>
      <c r="B593" s="102" t="str">
        <f t="shared" si="29"/>
        <v>Harda</v>
      </c>
      <c r="C593" s="167">
        <f t="shared" si="33"/>
        <v>1137.59555</v>
      </c>
      <c r="D593" s="167">
        <f t="shared" si="33"/>
        <v>526.84000000000015</v>
      </c>
      <c r="E593" s="167">
        <v>1047.75</v>
      </c>
      <c r="F593" s="167">
        <f t="shared" si="31"/>
        <v>1574.5900000000001</v>
      </c>
      <c r="G593" s="79">
        <f t="shared" si="32"/>
        <v>1.3841386774060431</v>
      </c>
      <c r="H593" s="106"/>
    </row>
    <row r="594" spans="1:8" ht="15" customHeight="1">
      <c r="A594" s="166">
        <v>21</v>
      </c>
      <c r="B594" s="102" t="str">
        <f t="shared" si="29"/>
        <v>Hoshangabad</v>
      </c>
      <c r="C594" s="167">
        <f t="shared" si="33"/>
        <v>2160.5583999999999</v>
      </c>
      <c r="D594" s="167">
        <f t="shared" si="33"/>
        <v>768.53000000000031</v>
      </c>
      <c r="E594" s="167">
        <v>1688.3899999999999</v>
      </c>
      <c r="F594" s="167">
        <f t="shared" si="31"/>
        <v>2456.92</v>
      </c>
      <c r="G594" s="79">
        <f t="shared" si="32"/>
        <v>1.137168983721986</v>
      </c>
      <c r="H594" s="106"/>
    </row>
    <row r="595" spans="1:8" ht="15" customHeight="1">
      <c r="A595" s="166">
        <v>22</v>
      </c>
      <c r="B595" s="102" t="str">
        <f t="shared" si="29"/>
        <v>Indore</v>
      </c>
      <c r="C595" s="167">
        <f t="shared" si="33"/>
        <v>2868.5468499999997</v>
      </c>
      <c r="D595" s="167">
        <f t="shared" si="33"/>
        <v>-478.91500000000019</v>
      </c>
      <c r="E595" s="167">
        <v>2189.66</v>
      </c>
      <c r="F595" s="167">
        <f t="shared" si="31"/>
        <v>1710.7449999999997</v>
      </c>
      <c r="G595" s="79">
        <f t="shared" si="32"/>
        <v>0.59638035892633223</v>
      </c>
      <c r="H595" s="106"/>
    </row>
    <row r="596" spans="1:8" ht="15" customHeight="1">
      <c r="A596" s="166">
        <v>23</v>
      </c>
      <c r="B596" s="102" t="str">
        <f t="shared" si="29"/>
        <v>Jabalpur</v>
      </c>
      <c r="C596" s="167">
        <f t="shared" si="33"/>
        <v>3558.8852000000002</v>
      </c>
      <c r="D596" s="167">
        <f t="shared" si="33"/>
        <v>-512.07999999999993</v>
      </c>
      <c r="E596" s="167">
        <v>3030.2699999999995</v>
      </c>
      <c r="F596" s="167">
        <f t="shared" si="31"/>
        <v>2518.1899999999996</v>
      </c>
      <c r="G596" s="79">
        <f t="shared" si="32"/>
        <v>0.7075783169403721</v>
      </c>
      <c r="H596" s="106"/>
    </row>
    <row r="597" spans="1:8" ht="15" customHeight="1">
      <c r="A597" s="166">
        <v>24</v>
      </c>
      <c r="B597" s="102" t="str">
        <f t="shared" si="29"/>
        <v>Jhabua</v>
      </c>
      <c r="C597" s="167">
        <f t="shared" si="33"/>
        <v>3885.7202669999997</v>
      </c>
      <c r="D597" s="167">
        <f t="shared" si="33"/>
        <v>140.09000000000026</v>
      </c>
      <c r="E597" s="167">
        <v>3512.24</v>
      </c>
      <c r="F597" s="167">
        <f t="shared" si="31"/>
        <v>3652.33</v>
      </c>
      <c r="G597" s="79">
        <f t="shared" si="32"/>
        <v>0.93993642080154405</v>
      </c>
      <c r="H597" s="106"/>
    </row>
    <row r="598" spans="1:8" ht="15" customHeight="1">
      <c r="A598" s="166">
        <v>25</v>
      </c>
      <c r="B598" s="102" t="str">
        <f t="shared" si="29"/>
        <v>Katni</v>
      </c>
      <c r="C598" s="167">
        <f t="shared" si="33"/>
        <v>3404.7467999999999</v>
      </c>
      <c r="D598" s="167">
        <f t="shared" si="33"/>
        <v>677.18</v>
      </c>
      <c r="E598" s="167">
        <v>2852.09</v>
      </c>
      <c r="F598" s="167">
        <f t="shared" si="31"/>
        <v>3529.27</v>
      </c>
      <c r="G598" s="79">
        <f t="shared" si="32"/>
        <v>1.0365734098053929</v>
      </c>
      <c r="H598" s="106"/>
    </row>
    <row r="599" spans="1:8" ht="15" customHeight="1">
      <c r="A599" s="166">
        <v>26</v>
      </c>
      <c r="B599" s="102" t="str">
        <f t="shared" si="29"/>
        <v>Khandwa</v>
      </c>
      <c r="C599" s="167">
        <f t="shared" si="33"/>
        <v>3621.7980499999999</v>
      </c>
      <c r="D599" s="167">
        <f t="shared" si="33"/>
        <v>6722.2599999999993</v>
      </c>
      <c r="E599" s="167">
        <v>2952.42</v>
      </c>
      <c r="F599" s="167">
        <f t="shared" si="31"/>
        <v>9674.68</v>
      </c>
      <c r="G599" s="79">
        <f t="shared" si="32"/>
        <v>2.6712367355766844</v>
      </c>
      <c r="H599" s="106"/>
    </row>
    <row r="600" spans="1:8" ht="15" customHeight="1">
      <c r="A600" s="166">
        <v>27</v>
      </c>
      <c r="B600" s="102" t="str">
        <f t="shared" si="29"/>
        <v>Khargone</v>
      </c>
      <c r="C600" s="167">
        <f t="shared" si="33"/>
        <v>3693.0205000000001</v>
      </c>
      <c r="D600" s="167">
        <f t="shared" si="33"/>
        <v>527.75276649999932</v>
      </c>
      <c r="E600" s="167">
        <v>3588.04</v>
      </c>
      <c r="F600" s="167">
        <f t="shared" si="31"/>
        <v>4115.7927664999988</v>
      </c>
      <c r="G600" s="79">
        <f t="shared" si="32"/>
        <v>1.1144787218213381</v>
      </c>
      <c r="H600" s="106"/>
    </row>
    <row r="601" spans="1:8" ht="15" customHeight="1">
      <c r="A601" s="166">
        <v>28</v>
      </c>
      <c r="B601" s="102" t="str">
        <f t="shared" si="29"/>
        <v>Mandla</v>
      </c>
      <c r="C601" s="167">
        <f t="shared" si="33"/>
        <v>3230.1424999999999</v>
      </c>
      <c r="D601" s="167">
        <f t="shared" si="33"/>
        <v>527.28999999999974</v>
      </c>
      <c r="E601" s="167">
        <v>2696.71</v>
      </c>
      <c r="F601" s="167">
        <f t="shared" si="31"/>
        <v>3224</v>
      </c>
      <c r="G601" s="79">
        <f t="shared" si="32"/>
        <v>0.99809838110857341</v>
      </c>
      <c r="H601" s="106"/>
    </row>
    <row r="602" spans="1:8" ht="15" customHeight="1">
      <c r="A602" s="166">
        <v>29</v>
      </c>
      <c r="B602" s="102" t="str">
        <f t="shared" si="29"/>
        <v>Mandsaur</v>
      </c>
      <c r="C602" s="167">
        <f t="shared" si="33"/>
        <v>2767.9129400000002</v>
      </c>
      <c r="D602" s="167">
        <f t="shared" si="33"/>
        <v>650.16094999999996</v>
      </c>
      <c r="E602" s="167">
        <v>1913.3200000000002</v>
      </c>
      <c r="F602" s="167">
        <f t="shared" si="31"/>
        <v>2563.4809500000001</v>
      </c>
      <c r="G602" s="79">
        <f t="shared" si="32"/>
        <v>0.92614218928432046</v>
      </c>
      <c r="H602" s="106"/>
    </row>
    <row r="603" spans="1:8" ht="15" customHeight="1">
      <c r="A603" s="166">
        <v>30</v>
      </c>
      <c r="B603" s="102" t="str">
        <f t="shared" si="29"/>
        <v>Morena</v>
      </c>
      <c r="C603" s="167">
        <f t="shared" si="33"/>
        <v>3702.8387499999999</v>
      </c>
      <c r="D603" s="167">
        <f t="shared" si="33"/>
        <v>716.68399999999997</v>
      </c>
      <c r="E603" s="167">
        <v>3717.4300000000003</v>
      </c>
      <c r="F603" s="167">
        <f t="shared" si="31"/>
        <v>4434.1140000000005</v>
      </c>
      <c r="G603" s="79">
        <f t="shared" si="32"/>
        <v>1.1974904389233803</v>
      </c>
      <c r="H603" s="106"/>
    </row>
    <row r="604" spans="1:8" ht="15" customHeight="1">
      <c r="A604" s="166">
        <v>31</v>
      </c>
      <c r="B604" s="102" t="str">
        <f t="shared" si="29"/>
        <v>Narsinghpur</v>
      </c>
      <c r="C604" s="167">
        <f t="shared" si="33"/>
        <v>1927.9214499999998</v>
      </c>
      <c r="D604" s="167">
        <f t="shared" si="33"/>
        <v>1116.9400000000005</v>
      </c>
      <c r="E604" s="167">
        <v>1752.1100000000001</v>
      </c>
      <c r="F604" s="167">
        <f t="shared" si="31"/>
        <v>2869.0500000000006</v>
      </c>
      <c r="G604" s="79">
        <f t="shared" si="32"/>
        <v>1.4881571030811451</v>
      </c>
      <c r="H604" s="106"/>
    </row>
    <row r="605" spans="1:8" ht="15" customHeight="1">
      <c r="A605" s="166">
        <v>32</v>
      </c>
      <c r="B605" s="102" t="str">
        <f t="shared" si="29"/>
        <v>Neemuch</v>
      </c>
      <c r="C605" s="167">
        <f t="shared" si="33"/>
        <v>1454.3236499999998</v>
      </c>
      <c r="D605" s="167">
        <f t="shared" si="33"/>
        <v>191.56404999999964</v>
      </c>
      <c r="E605" s="167">
        <v>1090.08</v>
      </c>
      <c r="F605" s="167">
        <f t="shared" si="31"/>
        <v>1281.6440499999997</v>
      </c>
      <c r="G605" s="79">
        <f t="shared" si="32"/>
        <v>0.88126466897516231</v>
      </c>
      <c r="H605" s="106"/>
    </row>
    <row r="606" spans="1:8" ht="15" customHeight="1">
      <c r="A606" s="166">
        <v>33</v>
      </c>
      <c r="B606" s="102" t="str">
        <f t="shared" si="29"/>
        <v>Panna</v>
      </c>
      <c r="C606" s="167">
        <f t="shared" ref="C606:D621" si="34">C488</f>
        <v>2594.5003499999998</v>
      </c>
      <c r="D606" s="167">
        <f t="shared" si="34"/>
        <v>960.11499999999967</v>
      </c>
      <c r="E606" s="167">
        <v>2802.7799999999997</v>
      </c>
      <c r="F606" s="167">
        <f t="shared" si="31"/>
        <v>3762.8949999999995</v>
      </c>
      <c r="G606" s="79">
        <f t="shared" si="32"/>
        <v>1.4503351290740816</v>
      </c>
      <c r="H606" s="106"/>
    </row>
    <row r="607" spans="1:8" ht="15" customHeight="1">
      <c r="A607" s="166">
        <v>34</v>
      </c>
      <c r="B607" s="102" t="str">
        <f t="shared" si="29"/>
        <v>Raisen</v>
      </c>
      <c r="C607" s="167">
        <f t="shared" si="34"/>
        <v>3077.1136499999998</v>
      </c>
      <c r="D607" s="167">
        <f t="shared" si="34"/>
        <v>0</v>
      </c>
      <c r="E607" s="167">
        <v>2540.2600000000002</v>
      </c>
      <c r="F607" s="167">
        <f t="shared" si="31"/>
        <v>2540.2600000000002</v>
      </c>
      <c r="G607" s="79">
        <f t="shared" si="32"/>
        <v>0.82553336955883982</v>
      </c>
      <c r="H607" s="106"/>
    </row>
    <row r="608" spans="1:8" ht="15" customHeight="1">
      <c r="A608" s="166">
        <v>35</v>
      </c>
      <c r="B608" s="102" t="str">
        <f t="shared" si="29"/>
        <v>Rajgarh</v>
      </c>
      <c r="C608" s="167">
        <f t="shared" si="34"/>
        <v>3212.8563999999997</v>
      </c>
      <c r="D608" s="167">
        <f t="shared" si="34"/>
        <v>309.07300000000083</v>
      </c>
      <c r="E608" s="167">
        <v>2779.5299999999997</v>
      </c>
      <c r="F608" s="167">
        <f t="shared" si="31"/>
        <v>3088.6030000000005</v>
      </c>
      <c r="G608" s="79">
        <f t="shared" si="32"/>
        <v>0.96132618936843894</v>
      </c>
      <c r="H608" s="106"/>
    </row>
    <row r="609" spans="1:8" ht="15" customHeight="1">
      <c r="A609" s="166">
        <v>36</v>
      </c>
      <c r="B609" s="102" t="str">
        <f t="shared" si="29"/>
        <v>Ratlam</v>
      </c>
      <c r="C609" s="167">
        <f t="shared" si="34"/>
        <v>3595.5542999999998</v>
      </c>
      <c r="D609" s="167">
        <f t="shared" si="34"/>
        <v>-1027.6600000000003</v>
      </c>
      <c r="E609" s="167">
        <v>2653.74</v>
      </c>
      <c r="F609" s="167">
        <f t="shared" si="31"/>
        <v>1626.0799999999995</v>
      </c>
      <c r="G609" s="79">
        <f t="shared" si="32"/>
        <v>0.4522473767118465</v>
      </c>
      <c r="H609" s="106"/>
    </row>
    <row r="610" spans="1:8" ht="15" customHeight="1">
      <c r="A610" s="166">
        <v>37</v>
      </c>
      <c r="B610" s="102" t="str">
        <f t="shared" si="29"/>
        <v>Rewa</v>
      </c>
      <c r="C610" s="167">
        <f t="shared" si="34"/>
        <v>4302.6034999999993</v>
      </c>
      <c r="D610" s="167">
        <f t="shared" si="34"/>
        <v>152.48999999999978</v>
      </c>
      <c r="E610" s="167">
        <v>4084.16</v>
      </c>
      <c r="F610" s="167">
        <f t="shared" si="31"/>
        <v>4236.6499999999996</v>
      </c>
      <c r="G610" s="79">
        <f t="shared" si="32"/>
        <v>0.98467125776288711</v>
      </c>
      <c r="H610" s="106"/>
    </row>
    <row r="611" spans="1:8" ht="15" customHeight="1">
      <c r="A611" s="166">
        <v>38</v>
      </c>
      <c r="B611" s="102" t="str">
        <f t="shared" si="29"/>
        <v>Sagar</v>
      </c>
      <c r="C611" s="167">
        <f t="shared" si="34"/>
        <v>5082.5684000000001</v>
      </c>
      <c r="D611" s="167">
        <f t="shared" si="34"/>
        <v>1881.3950000000009</v>
      </c>
      <c r="E611" s="167">
        <v>5234.6499999999996</v>
      </c>
      <c r="F611" s="167">
        <f t="shared" si="31"/>
        <v>7116.0450000000001</v>
      </c>
      <c r="G611" s="79">
        <f t="shared" si="32"/>
        <v>1.400088388382535</v>
      </c>
      <c r="H611" s="106"/>
    </row>
    <row r="612" spans="1:8" ht="15" customHeight="1">
      <c r="A612" s="166">
        <v>39</v>
      </c>
      <c r="B612" s="102" t="str">
        <f t="shared" si="29"/>
        <v>Satna</v>
      </c>
      <c r="C612" s="167">
        <f t="shared" si="34"/>
        <v>4203.7423999999992</v>
      </c>
      <c r="D612" s="167">
        <f t="shared" si="34"/>
        <v>383.43100000000106</v>
      </c>
      <c r="E612" s="167">
        <v>4665.83</v>
      </c>
      <c r="F612" s="167">
        <f t="shared" si="31"/>
        <v>5049.2610000000013</v>
      </c>
      <c r="G612" s="79">
        <f t="shared" si="32"/>
        <v>1.201134731757113</v>
      </c>
      <c r="H612" s="106"/>
    </row>
    <row r="613" spans="1:8" ht="15" customHeight="1">
      <c r="A613" s="166">
        <v>40</v>
      </c>
      <c r="B613" s="102" t="str">
        <f t="shared" si="29"/>
        <v>Sehore</v>
      </c>
      <c r="C613" s="167">
        <f t="shared" si="34"/>
        <v>2492.6499000000003</v>
      </c>
      <c r="D613" s="167">
        <f t="shared" si="34"/>
        <v>-81.39900000000074</v>
      </c>
      <c r="E613" s="167">
        <v>2200.61</v>
      </c>
      <c r="F613" s="167">
        <f t="shared" si="31"/>
        <v>2119.2109999999993</v>
      </c>
      <c r="G613" s="79">
        <f t="shared" si="32"/>
        <v>0.85018397489354558</v>
      </c>
      <c r="H613" s="106"/>
    </row>
    <row r="614" spans="1:8" ht="15" customHeight="1">
      <c r="A614" s="166">
        <v>41</v>
      </c>
      <c r="B614" s="102" t="str">
        <f t="shared" si="29"/>
        <v>Seoni</v>
      </c>
      <c r="C614" s="167">
        <f t="shared" si="34"/>
        <v>3875.4176500000003</v>
      </c>
      <c r="D614" s="167">
        <f t="shared" si="34"/>
        <v>-523.15999999999917</v>
      </c>
      <c r="E614" s="167">
        <v>2857.23</v>
      </c>
      <c r="F614" s="167">
        <f t="shared" si="31"/>
        <v>2334.0700000000006</v>
      </c>
      <c r="G614" s="79">
        <f t="shared" si="32"/>
        <v>0.60227573149438496</v>
      </c>
      <c r="H614" s="106"/>
    </row>
    <row r="615" spans="1:8" ht="15" customHeight="1">
      <c r="A615" s="166">
        <v>42</v>
      </c>
      <c r="B615" s="102" t="str">
        <f t="shared" si="29"/>
        <v>Shahdol</v>
      </c>
      <c r="C615" s="167">
        <f t="shared" si="34"/>
        <v>2825.7788</v>
      </c>
      <c r="D615" s="167">
        <f t="shared" si="34"/>
        <v>127.60799999999924</v>
      </c>
      <c r="E615" s="167">
        <v>2507.1</v>
      </c>
      <c r="F615" s="167">
        <f t="shared" si="31"/>
        <v>2634.7079999999992</v>
      </c>
      <c r="G615" s="79">
        <f t="shared" si="32"/>
        <v>0.93238295934557902</v>
      </c>
      <c r="H615" s="106"/>
    </row>
    <row r="616" spans="1:8" ht="15" customHeight="1">
      <c r="A616" s="166">
        <v>43</v>
      </c>
      <c r="B616" s="102" t="str">
        <f t="shared" si="29"/>
        <v>Shajapur</v>
      </c>
      <c r="C616" s="167">
        <f t="shared" si="34"/>
        <v>1366.49045</v>
      </c>
      <c r="D616" s="167">
        <f t="shared" si="34"/>
        <v>159.71000000000009</v>
      </c>
      <c r="E616" s="167">
        <v>1404.85</v>
      </c>
      <c r="F616" s="167">
        <f t="shared" si="31"/>
        <v>1564.56</v>
      </c>
      <c r="G616" s="79">
        <f t="shared" si="32"/>
        <v>1.1449476284301876</v>
      </c>
      <c r="H616" s="106"/>
    </row>
    <row r="617" spans="1:8" ht="15" customHeight="1">
      <c r="A617" s="166">
        <v>44</v>
      </c>
      <c r="B617" s="102" t="str">
        <f t="shared" si="29"/>
        <v>Sheopur</v>
      </c>
      <c r="C617" s="167">
        <f t="shared" si="34"/>
        <v>1873.6678999999999</v>
      </c>
      <c r="D617" s="167">
        <f t="shared" si="34"/>
        <v>119.8269999999999</v>
      </c>
      <c r="E617" s="167">
        <v>1873.12</v>
      </c>
      <c r="F617" s="167">
        <f t="shared" si="31"/>
        <v>1992.9469999999999</v>
      </c>
      <c r="G617" s="79">
        <f t="shared" si="32"/>
        <v>1.0636607479906124</v>
      </c>
      <c r="H617" s="106"/>
    </row>
    <row r="618" spans="1:8" ht="15" customHeight="1">
      <c r="A618" s="166">
        <v>45</v>
      </c>
      <c r="B618" s="102" t="str">
        <f t="shared" si="29"/>
        <v>Shivpuri</v>
      </c>
      <c r="C618" s="167">
        <f t="shared" si="34"/>
        <v>4615.9357529999997</v>
      </c>
      <c r="D618" s="167">
        <f t="shared" si="34"/>
        <v>-536.02900000000045</v>
      </c>
      <c r="E618" s="167">
        <v>2416.4499999999998</v>
      </c>
      <c r="F618" s="167">
        <f t="shared" si="31"/>
        <v>1880.4209999999994</v>
      </c>
      <c r="G618" s="79">
        <f t="shared" si="32"/>
        <v>0.40737590396007389</v>
      </c>
      <c r="H618" s="106"/>
    </row>
    <row r="619" spans="1:8" ht="15" customHeight="1">
      <c r="A619" s="166">
        <v>46</v>
      </c>
      <c r="B619" s="102" t="str">
        <f t="shared" si="29"/>
        <v>Sidhi</v>
      </c>
      <c r="C619" s="167">
        <f t="shared" si="34"/>
        <v>3382.5968279999997</v>
      </c>
      <c r="D619" s="167">
        <f t="shared" si="34"/>
        <v>727.81600000000003</v>
      </c>
      <c r="E619" s="167">
        <v>2927.9300000000003</v>
      </c>
      <c r="F619" s="167">
        <f t="shared" si="31"/>
        <v>3655.7460000000001</v>
      </c>
      <c r="G619" s="79">
        <f t="shared" si="32"/>
        <v>1.0807513238760715</v>
      </c>
      <c r="H619" s="106"/>
    </row>
    <row r="620" spans="1:8" ht="15" customHeight="1">
      <c r="A620" s="166">
        <v>47</v>
      </c>
      <c r="B620" s="102" t="str">
        <f t="shared" si="29"/>
        <v>Singroli</v>
      </c>
      <c r="C620" s="167">
        <f t="shared" si="34"/>
        <v>3444.0568499999999</v>
      </c>
      <c r="D620" s="167">
        <f t="shared" si="34"/>
        <v>-289.9609999999991</v>
      </c>
      <c r="E620" s="167">
        <v>3154.49</v>
      </c>
      <c r="F620" s="167">
        <f t="shared" si="31"/>
        <v>2864.5290000000005</v>
      </c>
      <c r="G620" s="79">
        <f t="shared" si="32"/>
        <v>0.83173104416090016</v>
      </c>
      <c r="H620" s="106"/>
    </row>
    <row r="621" spans="1:8" ht="15" customHeight="1">
      <c r="A621" s="166">
        <v>48</v>
      </c>
      <c r="B621" s="102" t="str">
        <f t="shared" si="29"/>
        <v>Tikamgarh</v>
      </c>
      <c r="C621" s="167">
        <f t="shared" si="34"/>
        <v>4135.3851500000001</v>
      </c>
      <c r="D621" s="167">
        <f t="shared" si="34"/>
        <v>-24.199999999999989</v>
      </c>
      <c r="E621" s="167">
        <v>4636.2199999999993</v>
      </c>
      <c r="F621" s="167">
        <f t="shared" si="31"/>
        <v>4612.0199999999995</v>
      </c>
      <c r="G621" s="79">
        <f t="shared" si="32"/>
        <v>1.1152576683214137</v>
      </c>
      <c r="H621" s="106"/>
    </row>
    <row r="622" spans="1:8" ht="15" customHeight="1">
      <c r="A622" s="166">
        <v>49</v>
      </c>
      <c r="B622" s="102" t="str">
        <f t="shared" si="29"/>
        <v>Ujjain</v>
      </c>
      <c r="C622" s="167">
        <f t="shared" ref="C622:D624" si="35">C504</f>
        <v>2683.6055999999999</v>
      </c>
      <c r="D622" s="167">
        <f t="shared" si="35"/>
        <v>0.21900000000016462</v>
      </c>
      <c r="E622" s="167">
        <v>2303.33</v>
      </c>
      <c r="F622" s="167">
        <f t="shared" si="31"/>
        <v>2303.549</v>
      </c>
      <c r="G622" s="79">
        <f t="shared" si="32"/>
        <v>0.85837836975746362</v>
      </c>
      <c r="H622" s="106"/>
    </row>
    <row r="623" spans="1:8" ht="15" customHeight="1">
      <c r="A623" s="166">
        <v>50</v>
      </c>
      <c r="B623" s="102" t="str">
        <f t="shared" si="29"/>
        <v>Umaria</v>
      </c>
      <c r="C623" s="167">
        <f t="shared" si="35"/>
        <v>1811.6585499999999</v>
      </c>
      <c r="D623" s="167">
        <f t="shared" si="35"/>
        <v>0.64050000000037244</v>
      </c>
      <c r="E623" s="167">
        <v>1741.94</v>
      </c>
      <c r="F623" s="167">
        <f>SUM(D623:E623)</f>
        <v>1742.5805000000005</v>
      </c>
      <c r="G623" s="79">
        <f>F623/C623</f>
        <v>0.96187027075273135</v>
      </c>
      <c r="H623" s="106"/>
    </row>
    <row r="624" spans="1:8" ht="15" customHeight="1">
      <c r="A624" s="166">
        <v>51</v>
      </c>
      <c r="B624" s="102" t="str">
        <f t="shared" si="29"/>
        <v>Vidisha</v>
      </c>
      <c r="C624" s="167">
        <f t="shared" si="35"/>
        <v>3536.3483999999999</v>
      </c>
      <c r="D624" s="167">
        <f t="shared" si="35"/>
        <v>925.02100000000041</v>
      </c>
      <c r="E624" s="167">
        <v>3611.8199999999997</v>
      </c>
      <c r="F624" s="167">
        <f>SUM(D624:E624)</f>
        <v>4536.8410000000003</v>
      </c>
      <c r="G624" s="79">
        <f>F624/C624</f>
        <v>1.2829168641867981</v>
      </c>
      <c r="H624" s="106"/>
    </row>
    <row r="625" spans="1:9">
      <c r="A625" s="192"/>
      <c r="B625" s="193" t="s">
        <v>18</v>
      </c>
      <c r="C625" s="194">
        <f>SUM(C574:C624)</f>
        <v>155252.70690799996</v>
      </c>
      <c r="D625" s="194">
        <f>SUM(D574:D624)</f>
        <v>17129.121966499992</v>
      </c>
      <c r="E625" s="194">
        <f>SUM(E574:E624)</f>
        <v>137152.17000000001</v>
      </c>
      <c r="F625" s="194">
        <f>SUM(F574:F624)</f>
        <v>154281.29196650005</v>
      </c>
      <c r="G625" s="83">
        <f>F625/C625</f>
        <v>0.99374300802319948</v>
      </c>
      <c r="H625" s="87"/>
      <c r="I625" s="195">
        <f>F625-D687</f>
        <v>13482.308816500125</v>
      </c>
    </row>
    <row r="626" spans="1:9" ht="5.25" customHeight="1">
      <c r="A626" s="196"/>
      <c r="B626" s="32"/>
      <c r="C626" s="32"/>
      <c r="D626" s="32"/>
      <c r="E626" s="32"/>
      <c r="F626" s="32"/>
      <c r="G626" s="32"/>
      <c r="H626" s="32"/>
    </row>
    <row r="627" spans="1:9">
      <c r="A627" s="6" t="s">
        <v>158</v>
      </c>
      <c r="B627" s="7"/>
      <c r="C627" s="7"/>
      <c r="D627" s="7"/>
      <c r="E627" s="7"/>
      <c r="F627" s="32"/>
      <c r="G627" s="32"/>
      <c r="H627" s="88"/>
    </row>
    <row r="628" spans="1:9" ht="6.75" customHeight="1">
      <c r="A628" s="6"/>
      <c r="B628" s="7"/>
      <c r="C628" s="7"/>
      <c r="D628" s="7"/>
      <c r="E628" s="7"/>
      <c r="F628" s="32"/>
      <c r="G628" s="32"/>
      <c r="H628" s="32"/>
    </row>
    <row r="629" spans="1:9">
      <c r="A629" s="100" t="s">
        <v>145</v>
      </c>
      <c r="B629" s="100" t="s">
        <v>159</v>
      </c>
      <c r="C629" s="100" t="s">
        <v>160</v>
      </c>
      <c r="D629" s="100" t="s">
        <v>161</v>
      </c>
      <c r="E629" s="100" t="s">
        <v>162</v>
      </c>
      <c r="F629" s="32"/>
      <c r="G629" s="32"/>
      <c r="H629" s="32"/>
    </row>
    <row r="630" spans="1:9" ht="18.75" customHeight="1">
      <c r="A630" s="197">
        <f>$C$625</f>
        <v>155252.70690799996</v>
      </c>
      <c r="B630" s="197">
        <f>D567</f>
        <v>154281.29196649999</v>
      </c>
      <c r="C630" s="198">
        <f>B630/A630</f>
        <v>0.99374300802319915</v>
      </c>
      <c r="D630" s="197">
        <f>D687</f>
        <v>140798.98314999993</v>
      </c>
      <c r="E630" s="198">
        <f>D630/A630</f>
        <v>0.906901953300144</v>
      </c>
      <c r="F630" s="32"/>
      <c r="G630" s="32"/>
      <c r="H630" s="32"/>
    </row>
    <row r="631" spans="1:9" ht="7.5" customHeight="1">
      <c r="A631" s="199"/>
      <c r="B631" s="32"/>
      <c r="C631" s="32"/>
      <c r="D631" s="32"/>
      <c r="E631" s="32"/>
      <c r="F631" s="32"/>
      <c r="G631" s="32"/>
      <c r="H631" s="32"/>
    </row>
    <row r="632" spans="1:9">
      <c r="A632" s="6" t="s">
        <v>163</v>
      </c>
      <c r="B632" s="7"/>
      <c r="C632" s="7"/>
      <c r="D632" s="7"/>
      <c r="E632" s="7"/>
      <c r="F632" s="32"/>
      <c r="G632" s="32"/>
      <c r="H632" s="32"/>
    </row>
    <row r="633" spans="1:9" ht="6.75" customHeight="1">
      <c r="A633" s="6"/>
      <c r="B633" s="7"/>
      <c r="C633" s="7"/>
      <c r="D633" s="7"/>
      <c r="E633" s="7"/>
      <c r="F633" s="32"/>
      <c r="G633" s="32"/>
      <c r="H633" s="32"/>
    </row>
    <row r="634" spans="1:9" ht="17.25" customHeight="1">
      <c r="A634" s="53" t="s">
        <v>39</v>
      </c>
      <c r="B634" s="53" t="s">
        <v>116</v>
      </c>
      <c r="C634" s="53" t="s">
        <v>153</v>
      </c>
      <c r="D634" s="53" t="s">
        <v>161</v>
      </c>
      <c r="E634" s="200" t="s">
        <v>162</v>
      </c>
      <c r="F634" s="32"/>
      <c r="G634" s="32"/>
      <c r="H634" s="32"/>
    </row>
    <row r="635" spans="1:9">
      <c r="A635" s="129">
        <v>1</v>
      </c>
      <c r="B635" s="129">
        <v>2</v>
      </c>
      <c r="C635" s="181">
        <v>3</v>
      </c>
      <c r="D635" s="129">
        <v>4</v>
      </c>
      <c r="E635" s="201">
        <v>5</v>
      </c>
      <c r="F635" s="32"/>
      <c r="G635" s="32"/>
      <c r="H635" s="32"/>
    </row>
    <row r="636" spans="1:9" ht="15" customHeight="1">
      <c r="A636" s="166">
        <v>1</v>
      </c>
      <c r="B636" s="102" t="str">
        <f t="shared" ref="B636:B686" si="36">B47</f>
        <v>Agar Malwa</v>
      </c>
      <c r="C636" s="167">
        <f t="shared" ref="C636:C686" si="37">C456</f>
        <v>1295.9349</v>
      </c>
      <c r="D636" s="167">
        <v>1154.6115</v>
      </c>
      <c r="E636" s="202">
        <f>D636/C636</f>
        <v>0.89094868885775047</v>
      </c>
      <c r="F636" s="32"/>
      <c r="G636" s="32"/>
      <c r="H636" s="32"/>
    </row>
    <row r="637" spans="1:9" ht="15" customHeight="1">
      <c r="A637" s="166">
        <v>2</v>
      </c>
      <c r="B637" s="102" t="str">
        <f t="shared" si="36"/>
        <v>Anooppur</v>
      </c>
      <c r="C637" s="167">
        <f t="shared" si="37"/>
        <v>1672.3135</v>
      </c>
      <c r="D637" s="167">
        <v>1527.9596999999999</v>
      </c>
      <c r="E637" s="202">
        <f t="shared" ref="E637:E687" si="38">D637/C637</f>
        <v>0.91368018018152686</v>
      </c>
      <c r="F637" s="32"/>
      <c r="G637" s="32"/>
      <c r="H637" s="32"/>
    </row>
    <row r="638" spans="1:9" ht="15" customHeight="1">
      <c r="A638" s="166">
        <v>3</v>
      </c>
      <c r="B638" s="102" t="str">
        <f t="shared" si="36"/>
        <v>Alirajpur</v>
      </c>
      <c r="C638" s="167">
        <f t="shared" si="37"/>
        <v>2497.7381</v>
      </c>
      <c r="D638" s="167">
        <v>2605.7709999999997</v>
      </c>
      <c r="E638" s="202">
        <f t="shared" si="38"/>
        <v>1.0432522929445645</v>
      </c>
      <c r="F638" s="32"/>
      <c r="G638" s="32"/>
      <c r="H638" s="32"/>
    </row>
    <row r="639" spans="1:9" ht="15" customHeight="1">
      <c r="A639" s="166">
        <v>4</v>
      </c>
      <c r="B639" s="102" t="str">
        <f t="shared" si="36"/>
        <v>Ashoknagar</v>
      </c>
      <c r="C639" s="167">
        <f t="shared" si="37"/>
        <v>1907.91445</v>
      </c>
      <c r="D639" s="167">
        <v>1205.3672499999998</v>
      </c>
      <c r="E639" s="202">
        <f t="shared" si="38"/>
        <v>0.63177216882025278</v>
      </c>
      <c r="F639" s="32"/>
      <c r="G639" s="32"/>
      <c r="H639" s="32"/>
    </row>
    <row r="640" spans="1:9" ht="15" customHeight="1">
      <c r="A640" s="166">
        <v>5</v>
      </c>
      <c r="B640" s="102" t="str">
        <f t="shared" si="36"/>
        <v>Badwani</v>
      </c>
      <c r="C640" s="167">
        <f t="shared" si="37"/>
        <v>3303.12905</v>
      </c>
      <c r="D640" s="167">
        <v>3350.2645499999999</v>
      </c>
      <c r="E640" s="202">
        <f t="shared" si="38"/>
        <v>1.0142699541212294</v>
      </c>
      <c r="F640" s="32"/>
      <c r="G640" s="32"/>
      <c r="H640" s="32"/>
    </row>
    <row r="641" spans="1:8" ht="15" customHeight="1">
      <c r="A641" s="166">
        <v>6</v>
      </c>
      <c r="B641" s="102" t="str">
        <f t="shared" si="36"/>
        <v>Balaghat</v>
      </c>
      <c r="C641" s="167">
        <f t="shared" si="37"/>
        <v>4451.89095</v>
      </c>
      <c r="D641" s="167">
        <v>4016.9980499999997</v>
      </c>
      <c r="E641" s="202">
        <f t="shared" si="38"/>
        <v>0.9023127689145215</v>
      </c>
      <c r="F641" s="32"/>
      <c r="G641" s="32"/>
      <c r="H641" s="32"/>
    </row>
    <row r="642" spans="1:8" ht="15" customHeight="1">
      <c r="A642" s="166">
        <v>7</v>
      </c>
      <c r="B642" s="102" t="str">
        <f t="shared" si="36"/>
        <v>Betul</v>
      </c>
      <c r="C642" s="167">
        <f t="shared" si="37"/>
        <v>4105.8068999999996</v>
      </c>
      <c r="D642" s="167">
        <v>3484.9205999999999</v>
      </c>
      <c r="E642" s="202">
        <f t="shared" si="38"/>
        <v>0.84877849467299604</v>
      </c>
      <c r="F642" s="32"/>
      <c r="G642" s="32"/>
      <c r="H642" s="32"/>
    </row>
    <row r="643" spans="1:8" ht="15" customHeight="1">
      <c r="A643" s="166">
        <v>8</v>
      </c>
      <c r="B643" s="102" t="str">
        <f t="shared" si="36"/>
        <v>Bhind</v>
      </c>
      <c r="C643" s="167">
        <f t="shared" si="37"/>
        <v>2573.65355</v>
      </c>
      <c r="D643" s="167">
        <v>2573.65355</v>
      </c>
      <c r="E643" s="202">
        <f t="shared" si="38"/>
        <v>1</v>
      </c>
      <c r="F643" s="32"/>
      <c r="G643" s="32"/>
      <c r="H643" s="32"/>
    </row>
    <row r="644" spans="1:8" ht="15" customHeight="1">
      <c r="A644" s="166">
        <v>9</v>
      </c>
      <c r="B644" s="102" t="str">
        <f t="shared" si="36"/>
        <v>Bhopal</v>
      </c>
      <c r="C644" s="167">
        <f t="shared" si="37"/>
        <v>2725.6696999999999</v>
      </c>
      <c r="D644" s="167">
        <v>2516.6756500000001</v>
      </c>
      <c r="E644" s="202">
        <f t="shared" si="38"/>
        <v>0.92332377984023528</v>
      </c>
      <c r="F644" s="32"/>
      <c r="G644" s="32"/>
      <c r="H644" s="32"/>
    </row>
    <row r="645" spans="1:8" ht="15" customHeight="1">
      <c r="A645" s="166">
        <v>10</v>
      </c>
      <c r="B645" s="102" t="str">
        <f t="shared" si="36"/>
        <v>Burhanpur</v>
      </c>
      <c r="C645" s="167">
        <f t="shared" si="37"/>
        <v>1811.3744999999999</v>
      </c>
      <c r="D645" s="167">
        <v>1526.3132500000002</v>
      </c>
      <c r="E645" s="202">
        <f t="shared" si="38"/>
        <v>0.84262710444471878</v>
      </c>
      <c r="F645" s="32"/>
      <c r="G645" s="32"/>
      <c r="H645" s="32"/>
    </row>
    <row r="646" spans="1:8" ht="15" customHeight="1">
      <c r="A646" s="166">
        <v>11</v>
      </c>
      <c r="B646" s="102" t="str">
        <f t="shared" si="36"/>
        <v>Chhatarpur</v>
      </c>
      <c r="C646" s="167">
        <f t="shared" si="37"/>
        <v>4252.5743000000002</v>
      </c>
      <c r="D646" s="167">
        <v>4277.6140500000001</v>
      </c>
      <c r="E646" s="202">
        <f t="shared" si="38"/>
        <v>1.0058881393324508</v>
      </c>
      <c r="F646" s="32"/>
      <c r="G646" s="32"/>
      <c r="H646" s="32"/>
    </row>
    <row r="647" spans="1:8" ht="15" customHeight="1">
      <c r="A647" s="166">
        <v>12</v>
      </c>
      <c r="B647" s="102" t="str">
        <f t="shared" si="36"/>
        <v>Chhindwara</v>
      </c>
      <c r="C647" s="167">
        <f t="shared" si="37"/>
        <v>5071.7003999999997</v>
      </c>
      <c r="D647" s="167">
        <v>4372.5185999999994</v>
      </c>
      <c r="E647" s="202">
        <f t="shared" si="38"/>
        <v>0.86214055546341017</v>
      </c>
      <c r="F647" s="32"/>
      <c r="G647" s="32"/>
      <c r="H647" s="32"/>
    </row>
    <row r="648" spans="1:8" ht="15" customHeight="1">
      <c r="A648" s="166">
        <v>13</v>
      </c>
      <c r="B648" s="102" t="str">
        <f t="shared" si="36"/>
        <v>Damoh</v>
      </c>
      <c r="C648" s="167">
        <f t="shared" si="37"/>
        <v>3226.5252500000001</v>
      </c>
      <c r="D648" s="167">
        <v>2964.2901999999999</v>
      </c>
      <c r="E648" s="202">
        <f t="shared" si="38"/>
        <v>0.91872524475052531</v>
      </c>
      <c r="F648" s="32"/>
      <c r="G648" s="32"/>
      <c r="H648" s="32"/>
    </row>
    <row r="649" spans="1:8" ht="15" customHeight="1">
      <c r="A649" s="166">
        <v>14</v>
      </c>
      <c r="B649" s="102" t="str">
        <f t="shared" si="36"/>
        <v>Datia</v>
      </c>
      <c r="C649" s="167">
        <f t="shared" si="37"/>
        <v>1424.4983999999999</v>
      </c>
      <c r="D649" s="167">
        <v>1330.4929499999998</v>
      </c>
      <c r="E649" s="202">
        <f t="shared" si="38"/>
        <v>0.93400803398585763</v>
      </c>
      <c r="F649" s="32"/>
      <c r="G649" s="32"/>
      <c r="H649" s="32"/>
    </row>
    <row r="650" spans="1:8" ht="15" customHeight="1">
      <c r="A650" s="166">
        <v>15</v>
      </c>
      <c r="B650" s="102" t="str">
        <f t="shared" si="36"/>
        <v>Dewas</v>
      </c>
      <c r="C650" s="167">
        <f t="shared" si="37"/>
        <v>2978.7829499999998</v>
      </c>
      <c r="D650" s="167">
        <v>2605.79835</v>
      </c>
      <c r="E650" s="202">
        <f t="shared" si="38"/>
        <v>0.87478624449626319</v>
      </c>
      <c r="F650" s="32"/>
      <c r="G650" s="32"/>
      <c r="H650" s="32"/>
    </row>
    <row r="651" spans="1:8" ht="15" customHeight="1">
      <c r="A651" s="166">
        <v>16</v>
      </c>
      <c r="B651" s="102" t="str">
        <f t="shared" si="36"/>
        <v>Dhar</v>
      </c>
      <c r="C651" s="167">
        <f t="shared" si="37"/>
        <v>4837.8654999999999</v>
      </c>
      <c r="D651" s="167">
        <v>4172.6196</v>
      </c>
      <c r="E651" s="202">
        <f t="shared" si="38"/>
        <v>0.86249185720438071</v>
      </c>
      <c r="F651" s="32"/>
      <c r="G651" s="32"/>
      <c r="H651" s="32"/>
    </row>
    <row r="652" spans="1:8" ht="15" customHeight="1">
      <c r="A652" s="166">
        <v>17</v>
      </c>
      <c r="B652" s="102" t="str">
        <f t="shared" si="36"/>
        <v>Dindori</v>
      </c>
      <c r="C652" s="167">
        <f t="shared" si="37"/>
        <v>2532.10815</v>
      </c>
      <c r="D652" s="167">
        <v>2372.4720499999999</v>
      </c>
      <c r="E652" s="202">
        <f t="shared" si="38"/>
        <v>0.93695525998761142</v>
      </c>
      <c r="F652" s="32"/>
      <c r="G652" s="32"/>
      <c r="H652" s="32"/>
    </row>
    <row r="653" spans="1:8" ht="15" customHeight="1">
      <c r="A653" s="166">
        <v>18</v>
      </c>
      <c r="B653" s="102" t="str">
        <f t="shared" si="36"/>
        <v>Guna</v>
      </c>
      <c r="C653" s="167">
        <f t="shared" si="37"/>
        <v>2711.4672</v>
      </c>
      <c r="D653" s="167">
        <v>2369.6144999999997</v>
      </c>
      <c r="E653" s="202">
        <f t="shared" si="38"/>
        <v>0.87392335042813707</v>
      </c>
      <c r="F653" s="32"/>
      <c r="G653" s="32"/>
      <c r="H653" s="32"/>
    </row>
    <row r="654" spans="1:8" ht="15" customHeight="1">
      <c r="A654" s="166">
        <v>19</v>
      </c>
      <c r="B654" s="102" t="str">
        <f t="shared" si="36"/>
        <v>Gwalior</v>
      </c>
      <c r="C654" s="167">
        <f t="shared" si="37"/>
        <v>2345.2174199999999</v>
      </c>
      <c r="D654" s="167">
        <v>2174.1426499999998</v>
      </c>
      <c r="E654" s="202">
        <f t="shared" si="38"/>
        <v>0.92705376970976094</v>
      </c>
      <c r="F654" s="32"/>
      <c r="G654" s="32"/>
      <c r="H654" s="32"/>
    </row>
    <row r="655" spans="1:8" ht="15" customHeight="1">
      <c r="A655" s="166">
        <v>20</v>
      </c>
      <c r="B655" s="102" t="str">
        <f t="shared" si="36"/>
        <v>Harda</v>
      </c>
      <c r="C655" s="167">
        <f t="shared" si="37"/>
        <v>1137.59555</v>
      </c>
      <c r="D655" s="167">
        <v>1018.4072</v>
      </c>
      <c r="E655" s="202">
        <f t="shared" si="38"/>
        <v>0.89522783382899129</v>
      </c>
      <c r="F655" s="32"/>
      <c r="G655" s="32"/>
      <c r="H655" s="32"/>
    </row>
    <row r="656" spans="1:8" ht="15" customHeight="1">
      <c r="A656" s="166">
        <v>21</v>
      </c>
      <c r="B656" s="102" t="str">
        <f t="shared" si="36"/>
        <v>Hoshangabad</v>
      </c>
      <c r="C656" s="167">
        <f t="shared" si="37"/>
        <v>2160.5583999999999</v>
      </c>
      <c r="D656" s="167">
        <v>1843.5681</v>
      </c>
      <c r="E656" s="202">
        <f t="shared" si="38"/>
        <v>0.85328316050147035</v>
      </c>
      <c r="F656" s="32"/>
      <c r="G656" s="32"/>
      <c r="H656" s="32"/>
    </row>
    <row r="657" spans="1:8" ht="15" customHeight="1">
      <c r="A657" s="166">
        <v>22</v>
      </c>
      <c r="B657" s="102" t="str">
        <f t="shared" si="36"/>
        <v>Indore</v>
      </c>
      <c r="C657" s="167">
        <f t="shared" si="37"/>
        <v>2868.5468499999997</v>
      </c>
      <c r="D657" s="167">
        <v>2641.5603000000001</v>
      </c>
      <c r="E657" s="202">
        <f t="shared" si="38"/>
        <v>0.92087054461041851</v>
      </c>
      <c r="F657" s="32"/>
      <c r="G657" s="32"/>
      <c r="H657" s="32"/>
    </row>
    <row r="658" spans="1:8" ht="15" customHeight="1">
      <c r="A658" s="166">
        <v>23</v>
      </c>
      <c r="B658" s="102" t="str">
        <f t="shared" si="36"/>
        <v>Jabalpur</v>
      </c>
      <c r="C658" s="167">
        <f t="shared" si="37"/>
        <v>3558.8852000000002</v>
      </c>
      <c r="D658" s="167">
        <v>3275.8559999999998</v>
      </c>
      <c r="E658" s="202">
        <f t="shared" si="38"/>
        <v>0.92047251201022151</v>
      </c>
      <c r="F658" s="32"/>
      <c r="G658" s="32"/>
      <c r="H658" s="32"/>
    </row>
    <row r="659" spans="1:8" ht="15" customHeight="1">
      <c r="A659" s="166">
        <v>24</v>
      </c>
      <c r="B659" s="102" t="str">
        <f t="shared" si="36"/>
        <v>Jhabua</v>
      </c>
      <c r="C659" s="167">
        <f t="shared" si="37"/>
        <v>3885.7202669999997</v>
      </c>
      <c r="D659" s="167">
        <v>3731.3795999999998</v>
      </c>
      <c r="E659" s="202">
        <f t="shared" si="38"/>
        <v>0.96028003654540994</v>
      </c>
      <c r="F659" s="32"/>
      <c r="G659" s="32"/>
      <c r="H659" s="32"/>
    </row>
    <row r="660" spans="1:8" ht="15" customHeight="1">
      <c r="A660" s="166">
        <v>25</v>
      </c>
      <c r="B660" s="102" t="str">
        <f t="shared" si="36"/>
        <v>Katni</v>
      </c>
      <c r="C660" s="167">
        <f t="shared" si="37"/>
        <v>3404.7467999999999</v>
      </c>
      <c r="D660" s="167">
        <v>2881.0322999999999</v>
      </c>
      <c r="E660" s="202">
        <f t="shared" si="38"/>
        <v>0.84618107284806021</v>
      </c>
      <c r="F660" s="32"/>
      <c r="G660" s="32"/>
      <c r="H660" s="32"/>
    </row>
    <row r="661" spans="1:8" ht="15" customHeight="1">
      <c r="A661" s="166">
        <v>26</v>
      </c>
      <c r="B661" s="102" t="str">
        <f t="shared" si="36"/>
        <v>Khandwa</v>
      </c>
      <c r="C661" s="167">
        <f t="shared" si="37"/>
        <v>3621.7980499999999</v>
      </c>
      <c r="D661" s="167">
        <v>2730.9672</v>
      </c>
      <c r="E661" s="202">
        <f t="shared" si="38"/>
        <v>0.75403629973239406</v>
      </c>
      <c r="F661" s="32"/>
      <c r="G661" s="32"/>
      <c r="H661" s="32"/>
    </row>
    <row r="662" spans="1:8" ht="15" customHeight="1">
      <c r="A662" s="166">
        <v>27</v>
      </c>
      <c r="B662" s="102" t="str">
        <f t="shared" si="36"/>
        <v>Khargone</v>
      </c>
      <c r="C662" s="167">
        <f t="shared" si="37"/>
        <v>3693.0205000000001</v>
      </c>
      <c r="D662" s="167">
        <v>3566.3699500000002</v>
      </c>
      <c r="E662" s="202">
        <f t="shared" si="38"/>
        <v>0.96570543001318299</v>
      </c>
      <c r="F662" s="32"/>
      <c r="G662" s="32"/>
      <c r="H662" s="32"/>
    </row>
    <row r="663" spans="1:8" ht="15" customHeight="1">
      <c r="A663" s="166">
        <v>28</v>
      </c>
      <c r="B663" s="102" t="str">
        <f t="shared" si="36"/>
        <v>Mandla</v>
      </c>
      <c r="C663" s="167">
        <f t="shared" si="37"/>
        <v>3230.1424999999999</v>
      </c>
      <c r="D663" s="167">
        <v>2938.5960500000001</v>
      </c>
      <c r="E663" s="202">
        <f t="shared" si="38"/>
        <v>0.90974192315044933</v>
      </c>
      <c r="F663" s="32"/>
      <c r="G663" s="32"/>
      <c r="H663" s="32"/>
    </row>
    <row r="664" spans="1:8" ht="15" customHeight="1">
      <c r="A664" s="166">
        <v>29</v>
      </c>
      <c r="B664" s="102" t="str">
        <f t="shared" si="36"/>
        <v>Mandsaur</v>
      </c>
      <c r="C664" s="167">
        <f t="shared" si="37"/>
        <v>2767.9129400000002</v>
      </c>
      <c r="D664" s="167">
        <v>1954.2277999999999</v>
      </c>
      <c r="E664" s="202">
        <f t="shared" si="38"/>
        <v>0.70602935943498268</v>
      </c>
      <c r="F664" s="32"/>
      <c r="G664" s="32"/>
      <c r="H664" s="32"/>
    </row>
    <row r="665" spans="1:8" ht="15" customHeight="1">
      <c r="A665" s="166">
        <v>30</v>
      </c>
      <c r="B665" s="102" t="str">
        <f t="shared" si="36"/>
        <v>Morena</v>
      </c>
      <c r="C665" s="167">
        <f t="shared" si="37"/>
        <v>3702.8387499999999</v>
      </c>
      <c r="D665" s="167">
        <v>3312.0947999999999</v>
      </c>
      <c r="E665" s="202">
        <f t="shared" si="38"/>
        <v>0.89447448933605334</v>
      </c>
      <c r="F665" s="32"/>
      <c r="G665" s="32"/>
      <c r="H665" s="32"/>
    </row>
    <row r="666" spans="1:8" ht="15" customHeight="1">
      <c r="A666" s="166">
        <v>31</v>
      </c>
      <c r="B666" s="102" t="str">
        <f t="shared" si="36"/>
        <v>Narsinghpur</v>
      </c>
      <c r="C666" s="167">
        <f t="shared" si="37"/>
        <v>1927.9214499999998</v>
      </c>
      <c r="D666" s="167">
        <v>1722.8154999999999</v>
      </c>
      <c r="E666" s="202">
        <f t="shared" si="38"/>
        <v>0.89361291145964483</v>
      </c>
      <c r="F666" s="32"/>
      <c r="G666" s="32"/>
      <c r="H666" s="32"/>
    </row>
    <row r="667" spans="1:8" ht="15" customHeight="1">
      <c r="A667" s="166">
        <v>32</v>
      </c>
      <c r="B667" s="102" t="str">
        <f t="shared" si="36"/>
        <v>Neemuch</v>
      </c>
      <c r="C667" s="167">
        <f t="shared" si="37"/>
        <v>1454.3236499999998</v>
      </c>
      <c r="D667" s="167">
        <v>1418.9285500000001</v>
      </c>
      <c r="E667" s="202">
        <f t="shared" si="38"/>
        <v>0.97566215745717966</v>
      </c>
      <c r="F667" s="32"/>
      <c r="G667" s="32"/>
      <c r="H667" s="32"/>
    </row>
    <row r="668" spans="1:8" ht="15" customHeight="1">
      <c r="A668" s="166">
        <v>33</v>
      </c>
      <c r="B668" s="102" t="str">
        <f t="shared" si="36"/>
        <v>Panna</v>
      </c>
      <c r="C668" s="167">
        <f t="shared" si="37"/>
        <v>2594.5003499999998</v>
      </c>
      <c r="D668" s="167">
        <v>2925.7551999999996</v>
      </c>
      <c r="E668" s="202">
        <f t="shared" si="38"/>
        <v>1.1276757777272992</v>
      </c>
      <c r="F668" s="32"/>
      <c r="G668" s="32"/>
      <c r="H668" s="32"/>
    </row>
    <row r="669" spans="1:8" ht="15" customHeight="1">
      <c r="A669" s="166">
        <v>34</v>
      </c>
      <c r="B669" s="102" t="str">
        <f t="shared" si="36"/>
        <v>Raisen</v>
      </c>
      <c r="C669" s="167">
        <f t="shared" si="37"/>
        <v>3077.1136499999998</v>
      </c>
      <c r="D669" s="167">
        <v>3039.752</v>
      </c>
      <c r="E669" s="202">
        <f t="shared" si="38"/>
        <v>0.98785821576658384</v>
      </c>
      <c r="F669" s="32"/>
      <c r="G669" s="32"/>
      <c r="H669" s="32"/>
    </row>
    <row r="670" spans="1:8" ht="15" customHeight="1">
      <c r="A670" s="166">
        <v>35</v>
      </c>
      <c r="B670" s="102" t="str">
        <f t="shared" si="36"/>
        <v>Rajgarh</v>
      </c>
      <c r="C670" s="167">
        <f t="shared" si="37"/>
        <v>3212.8563999999997</v>
      </c>
      <c r="D670" s="167">
        <v>3106.5437999999999</v>
      </c>
      <c r="E670" s="202">
        <f t="shared" si="38"/>
        <v>0.96691025468800917</v>
      </c>
      <c r="F670" s="32"/>
      <c r="G670" s="32"/>
      <c r="H670" s="32"/>
    </row>
    <row r="671" spans="1:8" ht="15" customHeight="1">
      <c r="A671" s="166">
        <v>36</v>
      </c>
      <c r="B671" s="102" t="str">
        <f t="shared" si="36"/>
        <v>Ratlam</v>
      </c>
      <c r="C671" s="167">
        <f t="shared" si="37"/>
        <v>3595.5542999999998</v>
      </c>
      <c r="D671" s="167">
        <v>2079.40825</v>
      </c>
      <c r="E671" s="202">
        <f t="shared" si="38"/>
        <v>0.57832758915642024</v>
      </c>
      <c r="F671" s="32"/>
      <c r="G671" s="32"/>
      <c r="H671" s="32"/>
    </row>
    <row r="672" spans="1:8" ht="15" customHeight="1">
      <c r="A672" s="166">
        <v>37</v>
      </c>
      <c r="B672" s="102" t="str">
        <f t="shared" si="36"/>
        <v>Rewa</v>
      </c>
      <c r="C672" s="167">
        <f t="shared" si="37"/>
        <v>4302.6034999999993</v>
      </c>
      <c r="D672" s="167">
        <v>4198.3186499999993</v>
      </c>
      <c r="E672" s="202">
        <f t="shared" si="38"/>
        <v>0.97576238433311369</v>
      </c>
      <c r="F672" s="32"/>
      <c r="G672" s="32"/>
      <c r="H672" s="32"/>
    </row>
    <row r="673" spans="1:8" ht="15" customHeight="1">
      <c r="A673" s="166">
        <v>38</v>
      </c>
      <c r="B673" s="102" t="str">
        <f t="shared" si="36"/>
        <v>Sagar</v>
      </c>
      <c r="C673" s="167">
        <f t="shared" si="37"/>
        <v>5082.5684000000001</v>
      </c>
      <c r="D673" s="167">
        <v>4702.8508000000002</v>
      </c>
      <c r="E673" s="202">
        <f t="shared" si="38"/>
        <v>0.92529021350701346</v>
      </c>
      <c r="F673" s="32"/>
      <c r="G673" s="32"/>
      <c r="H673" s="32"/>
    </row>
    <row r="674" spans="1:8" ht="15" customHeight="1">
      <c r="A674" s="166">
        <v>39</v>
      </c>
      <c r="B674" s="102" t="str">
        <f t="shared" si="36"/>
        <v>Satna</v>
      </c>
      <c r="C674" s="167">
        <f t="shared" si="37"/>
        <v>4203.7423999999992</v>
      </c>
      <c r="D674" s="167">
        <v>3992.7152999999998</v>
      </c>
      <c r="E674" s="202">
        <f t="shared" si="38"/>
        <v>0.94980018280853762</v>
      </c>
      <c r="F674" s="32"/>
      <c r="G674" s="32"/>
      <c r="H674" s="32"/>
    </row>
    <row r="675" spans="1:8" ht="15" customHeight="1">
      <c r="A675" s="166">
        <v>40</v>
      </c>
      <c r="B675" s="102" t="str">
        <f t="shared" si="36"/>
        <v>Sehore</v>
      </c>
      <c r="C675" s="167">
        <f t="shared" si="37"/>
        <v>2492.6499000000003</v>
      </c>
      <c r="D675" s="167">
        <v>2425.7809500000003</v>
      </c>
      <c r="E675" s="202">
        <f t="shared" si="38"/>
        <v>0.97317354916147669</v>
      </c>
      <c r="F675" s="32"/>
      <c r="G675" s="32"/>
      <c r="H675" s="32"/>
    </row>
    <row r="676" spans="1:8" ht="15" customHeight="1">
      <c r="A676" s="166">
        <v>41</v>
      </c>
      <c r="B676" s="102" t="str">
        <f t="shared" si="36"/>
        <v>Seoni</v>
      </c>
      <c r="C676" s="167">
        <f t="shared" si="37"/>
        <v>3875.4176500000003</v>
      </c>
      <c r="D676" s="167">
        <v>2854.5497999999998</v>
      </c>
      <c r="E676" s="202">
        <f t="shared" si="38"/>
        <v>0.73657862398392071</v>
      </c>
      <c r="F676" s="32"/>
      <c r="G676" s="32"/>
      <c r="H676" s="32"/>
    </row>
    <row r="677" spans="1:8" ht="15" customHeight="1">
      <c r="A677" s="166">
        <v>42</v>
      </c>
      <c r="B677" s="102" t="str">
        <f t="shared" si="36"/>
        <v>Shahdol</v>
      </c>
      <c r="C677" s="167">
        <f t="shared" si="37"/>
        <v>2825.7788</v>
      </c>
      <c r="D677" s="167">
        <v>2600.8919999999998</v>
      </c>
      <c r="E677" s="202">
        <f t="shared" si="38"/>
        <v>0.9204159929290997</v>
      </c>
      <c r="F677" s="32"/>
      <c r="G677" s="32"/>
      <c r="H677" s="32"/>
    </row>
    <row r="678" spans="1:8" ht="15" customHeight="1">
      <c r="A678" s="166">
        <v>43</v>
      </c>
      <c r="B678" s="102" t="str">
        <f t="shared" si="36"/>
        <v>Shajapur</v>
      </c>
      <c r="C678" s="167">
        <f t="shared" si="37"/>
        <v>1366.49045</v>
      </c>
      <c r="D678" s="167">
        <v>1216.1554999999998</v>
      </c>
      <c r="E678" s="202">
        <f t="shared" si="38"/>
        <v>0.88998463179892684</v>
      </c>
      <c r="F678" s="32"/>
      <c r="G678" s="32"/>
      <c r="H678" s="32"/>
    </row>
    <row r="679" spans="1:8" ht="15" customHeight="1">
      <c r="A679" s="166">
        <v>44</v>
      </c>
      <c r="B679" s="102" t="str">
        <f t="shared" si="36"/>
        <v>Sheopur</v>
      </c>
      <c r="C679" s="167">
        <f t="shared" si="37"/>
        <v>1873.6678999999999</v>
      </c>
      <c r="D679" s="167">
        <v>1709.04</v>
      </c>
      <c r="E679" s="202">
        <f t="shared" si="38"/>
        <v>0.91213603008302591</v>
      </c>
      <c r="F679" s="32"/>
      <c r="G679" s="32"/>
      <c r="H679" s="32"/>
    </row>
    <row r="680" spans="1:8" ht="15" customHeight="1">
      <c r="A680" s="166">
        <v>45</v>
      </c>
      <c r="B680" s="102" t="str">
        <f t="shared" si="36"/>
        <v>Shivpuri</v>
      </c>
      <c r="C680" s="167">
        <f t="shared" si="37"/>
        <v>4615.9357529999997</v>
      </c>
      <c r="D680" s="167">
        <v>4138.8413</v>
      </c>
      <c r="E680" s="202">
        <f t="shared" si="38"/>
        <v>0.89664187750231894</v>
      </c>
      <c r="F680" s="32"/>
      <c r="G680" s="32"/>
      <c r="H680" s="32"/>
    </row>
    <row r="681" spans="1:8" ht="15" customHeight="1">
      <c r="A681" s="166">
        <v>46</v>
      </c>
      <c r="B681" s="102" t="str">
        <f t="shared" si="36"/>
        <v>Sidhi</v>
      </c>
      <c r="C681" s="167">
        <f t="shared" si="37"/>
        <v>3382.5968279999997</v>
      </c>
      <c r="D681" s="167">
        <v>3571.58295</v>
      </c>
      <c r="E681" s="202">
        <f t="shared" si="38"/>
        <v>1.055870129255617</v>
      </c>
      <c r="F681" s="32"/>
      <c r="G681" s="32"/>
      <c r="H681" s="32"/>
    </row>
    <row r="682" spans="1:8" ht="15" customHeight="1">
      <c r="A682" s="166">
        <v>47</v>
      </c>
      <c r="B682" s="102" t="str">
        <f t="shared" si="36"/>
        <v>Singroli</v>
      </c>
      <c r="C682" s="167">
        <f t="shared" si="37"/>
        <v>3444.0568499999999</v>
      </c>
      <c r="D682" s="167">
        <v>3177.9544999999998</v>
      </c>
      <c r="E682" s="202">
        <f t="shared" si="38"/>
        <v>0.92273578468950068</v>
      </c>
      <c r="F682" s="32"/>
      <c r="G682" s="32"/>
      <c r="H682" s="32"/>
    </row>
    <row r="683" spans="1:8" ht="15" customHeight="1">
      <c r="A683" s="166">
        <v>48</v>
      </c>
      <c r="B683" s="102" t="str">
        <f t="shared" si="36"/>
        <v>Tikamgarh</v>
      </c>
      <c r="C683" s="167">
        <f t="shared" si="37"/>
        <v>4135.3851500000001</v>
      </c>
      <c r="D683" s="167">
        <v>3853.5659000000001</v>
      </c>
      <c r="E683" s="202">
        <f t="shared" si="38"/>
        <v>0.93185175267169496</v>
      </c>
      <c r="F683" s="32"/>
      <c r="G683" s="32"/>
      <c r="H683" s="32"/>
    </row>
    <row r="684" spans="1:8" ht="15" customHeight="1">
      <c r="A684" s="166">
        <v>49</v>
      </c>
      <c r="B684" s="102" t="str">
        <f t="shared" si="36"/>
        <v>Ujjain</v>
      </c>
      <c r="C684" s="167">
        <f t="shared" si="37"/>
        <v>2683.6055999999999</v>
      </c>
      <c r="D684" s="167">
        <v>2528.5842000000002</v>
      </c>
      <c r="E684" s="202">
        <f t="shared" si="38"/>
        <v>0.94223391097410159</v>
      </c>
      <c r="F684" s="32"/>
      <c r="G684" s="32"/>
      <c r="H684" s="32"/>
    </row>
    <row r="685" spans="1:8" ht="15" customHeight="1">
      <c r="A685" s="166">
        <v>50</v>
      </c>
      <c r="B685" s="102" t="str">
        <f t="shared" si="36"/>
        <v>Umaria</v>
      </c>
      <c r="C685" s="167">
        <f t="shared" si="37"/>
        <v>1811.6585499999999</v>
      </c>
      <c r="D685" s="167">
        <v>1630.3770500000001</v>
      </c>
      <c r="E685" s="202">
        <f t="shared" si="38"/>
        <v>0.89993616622735018</v>
      </c>
      <c r="F685" s="32"/>
      <c r="G685" s="32"/>
      <c r="H685" s="32"/>
    </row>
    <row r="686" spans="1:8" ht="15" customHeight="1">
      <c r="A686" s="166">
        <v>51</v>
      </c>
      <c r="B686" s="102" t="str">
        <f t="shared" si="36"/>
        <v>Vidisha</v>
      </c>
      <c r="C686" s="167">
        <f t="shared" si="37"/>
        <v>3536.3483999999999</v>
      </c>
      <c r="D686" s="167">
        <v>3408.4135999999999</v>
      </c>
      <c r="E686" s="202">
        <f>D686/C686</f>
        <v>0.96382290839895757</v>
      </c>
      <c r="F686" s="32"/>
      <c r="G686" s="32"/>
      <c r="H686" s="32"/>
    </row>
    <row r="687" spans="1:8" ht="15" customHeight="1">
      <c r="A687" s="203"/>
      <c r="B687" s="102" t="s">
        <v>120</v>
      </c>
      <c r="C687" s="204">
        <f>SUM(C636:C686)</f>
        <v>155252.70690799996</v>
      </c>
      <c r="D687" s="204">
        <f>SUM(D636:D686)</f>
        <v>140798.98314999993</v>
      </c>
      <c r="E687" s="205">
        <f t="shared" si="38"/>
        <v>0.906901953300144</v>
      </c>
      <c r="F687" s="169"/>
      <c r="G687" s="169"/>
      <c r="H687" s="32"/>
    </row>
    <row r="688" spans="1:8" s="209" customFormat="1" ht="15">
      <c r="A688" s="206" t="s">
        <v>164</v>
      </c>
      <c r="B688" s="207"/>
      <c r="C688" s="207"/>
      <c r="D688" s="208"/>
      <c r="E688" s="208"/>
      <c r="F688" s="208"/>
      <c r="G688" s="208"/>
      <c r="H688" s="208"/>
    </row>
    <row r="689" spans="1:10" s="209" customFormat="1" ht="15">
      <c r="A689" s="207"/>
      <c r="B689" s="207"/>
      <c r="C689" s="207"/>
      <c r="D689" s="208"/>
      <c r="E689" s="208"/>
      <c r="F689" s="386" t="s">
        <v>165</v>
      </c>
      <c r="G689" s="386"/>
      <c r="H689" s="386"/>
    </row>
    <row r="690" spans="1:10" s="209" customFormat="1" ht="54" customHeight="1">
      <c r="A690" s="53" t="s">
        <v>135</v>
      </c>
      <c r="B690" s="210" t="s">
        <v>145</v>
      </c>
      <c r="C690" s="210" t="s">
        <v>166</v>
      </c>
      <c r="D690" s="210" t="s">
        <v>167</v>
      </c>
      <c r="E690" s="210" t="s">
        <v>168</v>
      </c>
      <c r="F690" s="210" t="s">
        <v>169</v>
      </c>
      <c r="G690" s="210" t="s">
        <v>170</v>
      </c>
      <c r="H690" s="210" t="s">
        <v>171</v>
      </c>
      <c r="I690" s="377"/>
      <c r="J690" s="377"/>
    </row>
    <row r="691" spans="1:10" s="209" customFormat="1" ht="15.75">
      <c r="A691" s="102" t="str">
        <f t="shared" ref="A691:A741" si="39">B47</f>
        <v>Agar Malwa</v>
      </c>
      <c r="B691" s="211">
        <v>31.239290568321209</v>
      </c>
      <c r="C691" s="212">
        <v>23.398861717870659</v>
      </c>
      <c r="D691" s="212">
        <v>19.504799999999999</v>
      </c>
      <c r="E691" s="212">
        <v>17.554320000000001</v>
      </c>
      <c r="F691" s="212">
        <f>D691-E691</f>
        <v>1.9504799999999989</v>
      </c>
      <c r="G691" s="212">
        <f>C691-E691</f>
        <v>5.8445417178706585</v>
      </c>
      <c r="H691" s="213">
        <f>E691/D691</f>
        <v>0.9</v>
      </c>
      <c r="I691" s="214">
        <f>E691/D691</f>
        <v>0.9</v>
      </c>
      <c r="J691" s="215"/>
    </row>
    <row r="692" spans="1:10" s="209" customFormat="1" ht="15.75">
      <c r="A692" s="102" t="str">
        <f t="shared" si="39"/>
        <v>Anooppur</v>
      </c>
      <c r="B692" s="211">
        <v>57.252509922421623</v>
      </c>
      <c r="C692" s="212">
        <v>42.508966416987313</v>
      </c>
      <c r="D692" s="212">
        <v>47.134799999999998</v>
      </c>
      <c r="E692" s="212">
        <v>42.421319999999994</v>
      </c>
      <c r="F692" s="212">
        <f t="shared" ref="F692:F740" si="40">D692-E692</f>
        <v>4.7134800000000041</v>
      </c>
      <c r="G692" s="212">
        <f t="shared" ref="G692:G740" si="41">C692-E692</f>
        <v>8.7646416987318787E-2</v>
      </c>
      <c r="H692" s="213">
        <f t="shared" ref="H692:H740" si="42">E692/D692</f>
        <v>0.89999999999999991</v>
      </c>
      <c r="I692" s="214">
        <f t="shared" ref="I692:I740" si="43">E692/D692</f>
        <v>0.89999999999999991</v>
      </c>
      <c r="J692" s="215"/>
    </row>
    <row r="693" spans="1:10" s="209" customFormat="1" ht="15.75">
      <c r="A693" s="102" t="str">
        <f t="shared" si="39"/>
        <v>Alirajpur</v>
      </c>
      <c r="B693" s="211">
        <v>26.579125134479451</v>
      </c>
      <c r="C693" s="212">
        <v>32.808085651769758</v>
      </c>
      <c r="D693" s="212">
        <v>43.039000000000001</v>
      </c>
      <c r="E693" s="212">
        <v>38.735100000000003</v>
      </c>
      <c r="F693" s="212">
        <f t="shared" si="40"/>
        <v>4.3038999999999987</v>
      </c>
      <c r="G693" s="212">
        <f t="shared" si="41"/>
        <v>-5.9270143482302444</v>
      </c>
      <c r="H693" s="213">
        <f t="shared" si="42"/>
        <v>0.9</v>
      </c>
      <c r="I693" s="214">
        <f t="shared" si="43"/>
        <v>0.9</v>
      </c>
      <c r="J693" s="215"/>
    </row>
    <row r="694" spans="1:10" s="209" customFormat="1" ht="15.75">
      <c r="A694" s="102" t="str">
        <f t="shared" si="39"/>
        <v>Ashoknagar</v>
      </c>
      <c r="B694" s="211">
        <v>42.028565702114008</v>
      </c>
      <c r="C694" s="212">
        <v>41.715068842561337</v>
      </c>
      <c r="D694" s="212">
        <v>39.562599999999996</v>
      </c>
      <c r="E694" s="212">
        <v>35.606339999999996</v>
      </c>
      <c r="F694" s="212">
        <f t="shared" si="40"/>
        <v>3.9562600000000003</v>
      </c>
      <c r="G694" s="212">
        <f t="shared" si="41"/>
        <v>6.1087288425613409</v>
      </c>
      <c r="H694" s="213">
        <f t="shared" si="42"/>
        <v>0.9</v>
      </c>
      <c r="I694" s="214">
        <f t="shared" si="43"/>
        <v>0.9</v>
      </c>
      <c r="J694" s="215"/>
    </row>
    <row r="695" spans="1:10" s="209" customFormat="1" ht="15.75">
      <c r="A695" s="102" t="str">
        <f t="shared" si="39"/>
        <v>Badwani</v>
      </c>
      <c r="B695" s="211">
        <v>78.337663361187737</v>
      </c>
      <c r="C695" s="212">
        <v>59.439932326487664</v>
      </c>
      <c r="D695" s="212">
        <v>60.2256</v>
      </c>
      <c r="E695" s="212">
        <v>54.203040000000001</v>
      </c>
      <c r="F695" s="212">
        <f t="shared" si="40"/>
        <v>6.0225599999999986</v>
      </c>
      <c r="G695" s="212">
        <f t="shared" si="41"/>
        <v>5.2368923264876628</v>
      </c>
      <c r="H695" s="213">
        <f t="shared" si="42"/>
        <v>0.9</v>
      </c>
      <c r="I695" s="214">
        <f t="shared" si="43"/>
        <v>0.9</v>
      </c>
      <c r="J695" s="215"/>
    </row>
    <row r="696" spans="1:10" s="209" customFormat="1" ht="15.75">
      <c r="A696" s="102" t="str">
        <f t="shared" si="39"/>
        <v>Balaghat</v>
      </c>
      <c r="B696" s="211">
        <v>84.870600920919486</v>
      </c>
      <c r="C696" s="212">
        <v>80.380030985706043</v>
      </c>
      <c r="D696" s="212">
        <v>90.187700000000007</v>
      </c>
      <c r="E696" s="212">
        <v>81.168930000000003</v>
      </c>
      <c r="F696" s="212">
        <f t="shared" si="40"/>
        <v>9.0187700000000035</v>
      </c>
      <c r="G696" s="212">
        <f t="shared" si="41"/>
        <v>-0.78889901429396048</v>
      </c>
      <c r="H696" s="213">
        <f t="shared" si="42"/>
        <v>0.9</v>
      </c>
      <c r="I696" s="214">
        <f t="shared" si="43"/>
        <v>0.9</v>
      </c>
      <c r="J696" s="215"/>
    </row>
    <row r="697" spans="1:10" s="209" customFormat="1" ht="15.75">
      <c r="A697" s="102" t="str">
        <f t="shared" si="39"/>
        <v>Betul</v>
      </c>
      <c r="B697" s="211">
        <v>83.653107057916216</v>
      </c>
      <c r="C697" s="212">
        <v>74.135037268354779</v>
      </c>
      <c r="D697" s="212">
        <v>72.989599999999996</v>
      </c>
      <c r="E697" s="212">
        <v>65.690639999999988</v>
      </c>
      <c r="F697" s="212">
        <f t="shared" si="40"/>
        <v>7.2989600000000081</v>
      </c>
      <c r="G697" s="212">
        <f t="shared" si="41"/>
        <v>8.4443972683547912</v>
      </c>
      <c r="H697" s="213">
        <f t="shared" si="42"/>
        <v>0.89999999999999991</v>
      </c>
      <c r="I697" s="214">
        <f t="shared" si="43"/>
        <v>0.89999999999999991</v>
      </c>
      <c r="J697" s="215"/>
    </row>
    <row r="698" spans="1:10" s="209" customFormat="1" ht="15.75">
      <c r="A698" s="102" t="str">
        <f t="shared" si="39"/>
        <v>Bhind</v>
      </c>
      <c r="B698" s="211">
        <v>51.420652219232188</v>
      </c>
      <c r="C698" s="212">
        <v>56.272292814802697</v>
      </c>
      <c r="D698" s="212">
        <v>59.822699999999998</v>
      </c>
      <c r="E698" s="212">
        <v>53.840429999999998</v>
      </c>
      <c r="F698" s="212">
        <f t="shared" si="40"/>
        <v>5.9822699999999998</v>
      </c>
      <c r="G698" s="212">
        <f t="shared" si="41"/>
        <v>2.4318628148026988</v>
      </c>
      <c r="H698" s="213">
        <f t="shared" si="42"/>
        <v>0.9</v>
      </c>
      <c r="I698" s="214">
        <f t="shared" si="43"/>
        <v>0.9</v>
      </c>
      <c r="J698" s="215"/>
    </row>
    <row r="699" spans="1:10" s="209" customFormat="1" ht="15.75">
      <c r="A699" s="102" t="str">
        <f t="shared" si="39"/>
        <v>Bhopal</v>
      </c>
      <c r="B699" s="211">
        <v>64.301270117830697</v>
      </c>
      <c r="C699" s="212">
        <v>49.220685593583866</v>
      </c>
      <c r="D699" s="212">
        <v>41.876599999999996</v>
      </c>
      <c r="E699" s="212">
        <v>37.688939999999995</v>
      </c>
      <c r="F699" s="212">
        <f t="shared" si="40"/>
        <v>4.187660000000001</v>
      </c>
      <c r="G699" s="212">
        <f t="shared" si="41"/>
        <v>11.531745593583871</v>
      </c>
      <c r="H699" s="213">
        <f t="shared" si="42"/>
        <v>0.89999999999999991</v>
      </c>
      <c r="I699" s="214">
        <f t="shared" si="43"/>
        <v>0.89999999999999991</v>
      </c>
      <c r="J699" s="215"/>
    </row>
    <row r="700" spans="1:10" s="209" customFormat="1" ht="15.75">
      <c r="A700" s="102" t="str">
        <f t="shared" si="39"/>
        <v>Burhanpur</v>
      </c>
      <c r="B700" s="211">
        <v>36.926917202348719</v>
      </c>
      <c r="C700" s="212">
        <v>32.71305082794337</v>
      </c>
      <c r="D700" s="212">
        <v>32.561300000000003</v>
      </c>
      <c r="E700" s="212">
        <v>29.305170000000004</v>
      </c>
      <c r="F700" s="212">
        <f t="shared" si="40"/>
        <v>3.2561299999999989</v>
      </c>
      <c r="G700" s="212">
        <f t="shared" si="41"/>
        <v>3.4078808279433659</v>
      </c>
      <c r="H700" s="213">
        <f t="shared" si="42"/>
        <v>0.9</v>
      </c>
      <c r="I700" s="214">
        <f t="shared" si="43"/>
        <v>0.9</v>
      </c>
      <c r="J700" s="215"/>
    </row>
    <row r="701" spans="1:10" s="209" customFormat="1" ht="15.75">
      <c r="A701" s="102" t="str">
        <f t="shared" si="39"/>
        <v>Chhatarpur</v>
      </c>
      <c r="B701" s="211">
        <v>113.36458793760582</v>
      </c>
      <c r="C701" s="212">
        <v>78.11581315377785</v>
      </c>
      <c r="D701" s="212">
        <v>113.17429999999999</v>
      </c>
      <c r="E701" s="212">
        <v>101.85686999999999</v>
      </c>
      <c r="F701" s="212">
        <f t="shared" si="40"/>
        <v>11.317430000000002</v>
      </c>
      <c r="G701" s="212">
        <f t="shared" si="41"/>
        <v>-23.741056846222136</v>
      </c>
      <c r="H701" s="213">
        <f t="shared" si="42"/>
        <v>0.9</v>
      </c>
      <c r="I701" s="214">
        <f t="shared" si="43"/>
        <v>0.9</v>
      </c>
      <c r="J701" s="215"/>
    </row>
    <row r="702" spans="1:10" s="209" customFormat="1" ht="15.75">
      <c r="A702" s="102" t="str">
        <f t="shared" si="39"/>
        <v>Chhindwara</v>
      </c>
      <c r="B702" s="211">
        <v>108.27817680166214</v>
      </c>
      <c r="C702" s="212">
        <v>91.571685942625066</v>
      </c>
      <c r="D702" s="212">
        <v>82.914199999999994</v>
      </c>
      <c r="E702" s="212">
        <v>74.622779999999992</v>
      </c>
      <c r="F702" s="212">
        <f t="shared" si="40"/>
        <v>8.2914200000000022</v>
      </c>
      <c r="G702" s="212">
        <f t="shared" si="41"/>
        <v>16.948905942625075</v>
      </c>
      <c r="H702" s="213">
        <f t="shared" si="42"/>
        <v>0.89999999999999991</v>
      </c>
      <c r="I702" s="214">
        <f t="shared" si="43"/>
        <v>0.89999999999999991</v>
      </c>
      <c r="J702" s="215"/>
    </row>
    <row r="703" spans="1:10" s="209" customFormat="1" ht="15.75">
      <c r="A703" s="102" t="str">
        <f t="shared" si="39"/>
        <v>Damoh</v>
      </c>
      <c r="B703" s="211">
        <v>81.909061413169582</v>
      </c>
      <c r="C703" s="212">
        <v>70.289980000724398</v>
      </c>
      <c r="D703" s="212">
        <v>71.240499999999997</v>
      </c>
      <c r="E703" s="212">
        <v>64.11645</v>
      </c>
      <c r="F703" s="212">
        <f t="shared" si="40"/>
        <v>7.1240499999999969</v>
      </c>
      <c r="G703" s="212">
        <f t="shared" si="41"/>
        <v>6.1735300007243978</v>
      </c>
      <c r="H703" s="213">
        <f t="shared" si="42"/>
        <v>0.9</v>
      </c>
      <c r="I703" s="214">
        <f t="shared" si="43"/>
        <v>0.9</v>
      </c>
      <c r="J703" s="215"/>
    </row>
    <row r="704" spans="1:10" s="209" customFormat="1" ht="15.75">
      <c r="A704" s="102" t="str">
        <f t="shared" si="39"/>
        <v>Datia</v>
      </c>
      <c r="B704" s="211">
        <v>31.328531622181149</v>
      </c>
      <c r="C704" s="212">
        <v>28.892944681906997</v>
      </c>
      <c r="D704" s="212">
        <v>32.347200000000001</v>
      </c>
      <c r="E704" s="212">
        <v>29.112480000000001</v>
      </c>
      <c r="F704" s="212">
        <f t="shared" si="40"/>
        <v>3.2347199999999994</v>
      </c>
      <c r="G704" s="212">
        <f t="shared" si="41"/>
        <v>-0.21953531809300486</v>
      </c>
      <c r="H704" s="213">
        <f t="shared" si="42"/>
        <v>0.9</v>
      </c>
      <c r="I704" s="214">
        <f t="shared" si="43"/>
        <v>0.9</v>
      </c>
      <c r="J704" s="215"/>
    </row>
    <row r="705" spans="1:10" s="209" customFormat="1" ht="15.75">
      <c r="A705" s="102" t="str">
        <f t="shared" si="39"/>
        <v>Dewas</v>
      </c>
      <c r="B705" s="211">
        <v>65.373277529037296</v>
      </c>
      <c r="C705" s="212">
        <v>53.78427625257622</v>
      </c>
      <c r="D705" s="212">
        <v>50.065899999999999</v>
      </c>
      <c r="E705" s="212">
        <v>45.059309999999996</v>
      </c>
      <c r="F705" s="212">
        <f t="shared" si="40"/>
        <v>5.0065900000000028</v>
      </c>
      <c r="G705" s="212">
        <f t="shared" si="41"/>
        <v>8.7249662525762233</v>
      </c>
      <c r="H705" s="213">
        <f t="shared" si="42"/>
        <v>0.89999999999999991</v>
      </c>
      <c r="I705" s="214">
        <f t="shared" si="43"/>
        <v>0.89999999999999991</v>
      </c>
      <c r="J705" s="215"/>
    </row>
    <row r="706" spans="1:10" s="209" customFormat="1" ht="15.75">
      <c r="A706" s="102" t="str">
        <f t="shared" si="39"/>
        <v>Dhar</v>
      </c>
      <c r="B706" s="211">
        <v>93.541044319105566</v>
      </c>
      <c r="C706" s="212">
        <v>87.375317119558247</v>
      </c>
      <c r="D706" s="212">
        <v>89.706299999999999</v>
      </c>
      <c r="E706" s="212">
        <v>80.735669999999999</v>
      </c>
      <c r="F706" s="212">
        <f t="shared" si="40"/>
        <v>8.9706299999999999</v>
      </c>
      <c r="G706" s="212">
        <f t="shared" si="41"/>
        <v>6.6396471195582478</v>
      </c>
      <c r="H706" s="213">
        <f t="shared" si="42"/>
        <v>0.9</v>
      </c>
      <c r="I706" s="214">
        <f t="shared" si="43"/>
        <v>0.9</v>
      </c>
      <c r="J706" s="215"/>
    </row>
    <row r="707" spans="1:10" s="209" customFormat="1" ht="15.75">
      <c r="A707" s="102" t="str">
        <f t="shared" si="39"/>
        <v>Dindori</v>
      </c>
      <c r="B707" s="211">
        <v>37.79622062743335</v>
      </c>
      <c r="C707" s="212">
        <v>45.722536816609157</v>
      </c>
      <c r="D707" s="212">
        <v>59.2485</v>
      </c>
      <c r="E707" s="212">
        <v>53.323650000000001</v>
      </c>
      <c r="F707" s="212">
        <f t="shared" si="40"/>
        <v>5.9248499999999993</v>
      </c>
      <c r="G707" s="212">
        <f t="shared" si="41"/>
        <v>-7.6011131833908436</v>
      </c>
      <c r="H707" s="213">
        <f t="shared" si="42"/>
        <v>0.9</v>
      </c>
      <c r="I707" s="214">
        <f t="shared" si="43"/>
        <v>0.9</v>
      </c>
      <c r="J707" s="215"/>
    </row>
    <row r="708" spans="1:10" s="209" customFormat="1" ht="15.75">
      <c r="A708" s="102" t="str">
        <f t="shared" si="39"/>
        <v>Guna</v>
      </c>
      <c r="B708" s="211">
        <v>56.755139860308532</v>
      </c>
      <c r="C708" s="212">
        <v>48.968836146213903</v>
      </c>
      <c r="D708" s="212">
        <v>50.032800000000002</v>
      </c>
      <c r="E708" s="212">
        <v>45.029520000000005</v>
      </c>
      <c r="F708" s="212">
        <f t="shared" si="40"/>
        <v>5.0032799999999966</v>
      </c>
      <c r="G708" s="212">
        <f t="shared" si="41"/>
        <v>3.9393161462138977</v>
      </c>
      <c r="H708" s="213">
        <f t="shared" si="42"/>
        <v>0.9</v>
      </c>
      <c r="I708" s="214">
        <f t="shared" si="43"/>
        <v>0.9</v>
      </c>
      <c r="J708" s="215"/>
    </row>
    <row r="709" spans="1:10" s="209" customFormat="1" ht="15.75">
      <c r="A709" s="102" t="str">
        <f t="shared" si="39"/>
        <v>Gwalior</v>
      </c>
      <c r="B709" s="211">
        <v>45.213388664979277</v>
      </c>
      <c r="C709" s="212">
        <v>46.184992461868134</v>
      </c>
      <c r="D709" s="212">
        <v>47.648399999999995</v>
      </c>
      <c r="E709" s="212">
        <v>42.883559999999996</v>
      </c>
      <c r="F709" s="212">
        <f t="shared" si="40"/>
        <v>4.7648399999999995</v>
      </c>
      <c r="G709" s="212">
        <f t="shared" si="41"/>
        <v>3.3014324618681385</v>
      </c>
      <c r="H709" s="213">
        <f t="shared" si="42"/>
        <v>0.9</v>
      </c>
      <c r="I709" s="214">
        <f t="shared" si="43"/>
        <v>0.9</v>
      </c>
      <c r="J709" s="215"/>
    </row>
    <row r="710" spans="1:10" s="209" customFormat="1" ht="15.75">
      <c r="A710" s="102" t="str">
        <f t="shared" si="39"/>
        <v>Harda</v>
      </c>
      <c r="B710" s="211">
        <v>20.776606230223123</v>
      </c>
      <c r="C710" s="212">
        <v>20.542127543259301</v>
      </c>
      <c r="D710" s="212">
        <v>22.5351</v>
      </c>
      <c r="E710" s="212">
        <v>20.281590000000001</v>
      </c>
      <c r="F710" s="212">
        <f t="shared" si="40"/>
        <v>2.2535099999999986</v>
      </c>
      <c r="G710" s="212">
        <f t="shared" si="41"/>
        <v>0.26053754325930001</v>
      </c>
      <c r="H710" s="213">
        <f t="shared" si="42"/>
        <v>0.9</v>
      </c>
      <c r="I710" s="214">
        <f t="shared" si="43"/>
        <v>0.9</v>
      </c>
      <c r="J710" s="215"/>
    </row>
    <row r="711" spans="1:10" s="209" customFormat="1" ht="15.75">
      <c r="A711" s="102" t="str">
        <f t="shared" si="39"/>
        <v>Hoshangabad</v>
      </c>
      <c r="B711" s="211">
        <v>53.11589622596474</v>
      </c>
      <c r="C711" s="212">
        <v>39.00850538710317</v>
      </c>
      <c r="D711" s="212">
        <v>36.317399999999999</v>
      </c>
      <c r="E711" s="212">
        <v>32.685659999999999</v>
      </c>
      <c r="F711" s="212">
        <f t="shared" si="40"/>
        <v>3.6317400000000006</v>
      </c>
      <c r="G711" s="212">
        <f t="shared" si="41"/>
        <v>6.3228453871031718</v>
      </c>
      <c r="H711" s="213">
        <f t="shared" si="42"/>
        <v>0.9</v>
      </c>
      <c r="I711" s="214">
        <f t="shared" si="43"/>
        <v>0.9</v>
      </c>
      <c r="J711" s="215"/>
    </row>
    <row r="712" spans="1:10" s="209" customFormat="1" ht="15.75">
      <c r="A712" s="102" t="str">
        <f t="shared" si="39"/>
        <v>Indore</v>
      </c>
      <c r="B712" s="211">
        <v>52.458660664592927</v>
      </c>
      <c r="C712" s="212">
        <v>51.79329592542949</v>
      </c>
      <c r="D712" s="212">
        <v>49.133499999999998</v>
      </c>
      <c r="E712" s="212">
        <v>44.220149999999997</v>
      </c>
      <c r="F712" s="212">
        <f t="shared" si="40"/>
        <v>4.9133500000000012</v>
      </c>
      <c r="G712" s="212">
        <f t="shared" si="41"/>
        <v>7.5731459254294933</v>
      </c>
      <c r="H712" s="213">
        <f t="shared" si="42"/>
        <v>0.9</v>
      </c>
      <c r="I712" s="214">
        <f t="shared" si="43"/>
        <v>0.9</v>
      </c>
      <c r="J712" s="215"/>
    </row>
    <row r="713" spans="1:10" s="209" customFormat="1" ht="15.75">
      <c r="A713" s="102" t="str">
        <f t="shared" si="39"/>
        <v>Jabalpur</v>
      </c>
      <c r="B713" s="211">
        <v>79.979556697128643</v>
      </c>
      <c r="C713" s="212">
        <v>64.104099591659264</v>
      </c>
      <c r="D713" s="212">
        <v>67.646699999999996</v>
      </c>
      <c r="E713" s="212">
        <v>60.882029999999993</v>
      </c>
      <c r="F713" s="212">
        <f t="shared" si="40"/>
        <v>6.7646700000000024</v>
      </c>
      <c r="G713" s="212">
        <f t="shared" si="41"/>
        <v>3.2220695916592703</v>
      </c>
      <c r="H713" s="213">
        <f t="shared" si="42"/>
        <v>0.89999999999999991</v>
      </c>
      <c r="I713" s="214">
        <f t="shared" si="43"/>
        <v>0.89999999999999991</v>
      </c>
      <c r="J713" s="215"/>
    </row>
    <row r="714" spans="1:10" s="209" customFormat="1" ht="15.75">
      <c r="A714" s="102" t="str">
        <f t="shared" si="39"/>
        <v>Jhabua</v>
      </c>
      <c r="B714" s="211">
        <v>96.03899023409528</v>
      </c>
      <c r="C714" s="212">
        <v>70.187061633953491</v>
      </c>
      <c r="D714" s="212">
        <v>75.552700000000002</v>
      </c>
      <c r="E714" s="212">
        <v>67.997430000000008</v>
      </c>
      <c r="F714" s="212">
        <f t="shared" si="40"/>
        <v>7.555269999999993</v>
      </c>
      <c r="G714" s="212">
        <f t="shared" si="41"/>
        <v>2.189631633953482</v>
      </c>
      <c r="H714" s="213">
        <f t="shared" si="42"/>
        <v>0.90000000000000013</v>
      </c>
      <c r="I714" s="214">
        <f t="shared" si="43"/>
        <v>0.90000000000000013</v>
      </c>
      <c r="J714" s="215"/>
    </row>
    <row r="715" spans="1:10" s="209" customFormat="1" ht="15.75">
      <c r="A715" s="102" t="str">
        <f t="shared" si="39"/>
        <v>Katni</v>
      </c>
      <c r="B715" s="211">
        <v>79.405088775045868</v>
      </c>
      <c r="C715" s="212">
        <v>61.473882031919103</v>
      </c>
      <c r="D715" s="212">
        <v>61.760900000000007</v>
      </c>
      <c r="E715" s="212">
        <v>55.584810000000004</v>
      </c>
      <c r="F715" s="212">
        <f t="shared" si="40"/>
        <v>6.1760900000000021</v>
      </c>
      <c r="G715" s="212">
        <f t="shared" si="41"/>
        <v>5.889072031919099</v>
      </c>
      <c r="H715" s="213">
        <f t="shared" si="42"/>
        <v>0.9</v>
      </c>
      <c r="I715" s="214">
        <f t="shared" si="43"/>
        <v>0.9</v>
      </c>
      <c r="J715" s="215"/>
    </row>
    <row r="716" spans="1:10" s="209" customFormat="1" ht="15.75">
      <c r="A716" s="102" t="str">
        <f t="shared" si="39"/>
        <v>Khandwa</v>
      </c>
      <c r="B716" s="211">
        <v>78.346484665354524</v>
      </c>
      <c r="C716" s="212">
        <v>65.402672839470881</v>
      </c>
      <c r="D716" s="212">
        <v>64.359500000000011</v>
      </c>
      <c r="E716" s="212">
        <v>57.923550000000013</v>
      </c>
      <c r="F716" s="212">
        <f t="shared" si="40"/>
        <v>6.4359499999999983</v>
      </c>
      <c r="G716" s="212">
        <f t="shared" si="41"/>
        <v>7.4791228394708682</v>
      </c>
      <c r="H716" s="213">
        <f t="shared" si="42"/>
        <v>0.9</v>
      </c>
      <c r="I716" s="214">
        <f t="shared" si="43"/>
        <v>0.9</v>
      </c>
      <c r="J716" s="215"/>
    </row>
    <row r="717" spans="1:10" s="209" customFormat="1" ht="15.75">
      <c r="A717" s="102" t="str">
        <f t="shared" si="39"/>
        <v>Khargone</v>
      </c>
      <c r="B717" s="211">
        <v>75.125077049670992</v>
      </c>
      <c r="C717" s="212">
        <v>66.691397051332004</v>
      </c>
      <c r="D717" s="212">
        <v>77.170600000000007</v>
      </c>
      <c r="E717" s="212">
        <v>69.453540000000004</v>
      </c>
      <c r="F717" s="212">
        <f t="shared" si="40"/>
        <v>7.7170600000000036</v>
      </c>
      <c r="G717" s="212">
        <f t="shared" si="41"/>
        <v>-2.762142948668</v>
      </c>
      <c r="H717" s="213">
        <f t="shared" si="42"/>
        <v>0.89999999999999991</v>
      </c>
      <c r="I717" s="214">
        <f t="shared" si="43"/>
        <v>0.89999999999999991</v>
      </c>
      <c r="J717" s="215"/>
    </row>
    <row r="718" spans="1:10" s="209" customFormat="1" ht="15.75">
      <c r="A718" s="102" t="str">
        <f t="shared" si="39"/>
        <v>Mandla</v>
      </c>
      <c r="B718" s="211">
        <v>89.236871854422674</v>
      </c>
      <c r="C718" s="212">
        <v>58.322909752242801</v>
      </c>
      <c r="D718" s="212">
        <v>80.901300000000006</v>
      </c>
      <c r="E718" s="212">
        <v>72.811170000000004</v>
      </c>
      <c r="F718" s="212">
        <f t="shared" si="40"/>
        <v>8.090130000000002</v>
      </c>
      <c r="G718" s="212">
        <f t="shared" si="41"/>
        <v>-14.488260247757204</v>
      </c>
      <c r="H718" s="213">
        <f t="shared" si="42"/>
        <v>0.9</v>
      </c>
      <c r="I718" s="214">
        <f t="shared" si="43"/>
        <v>0.9</v>
      </c>
      <c r="J718" s="215"/>
    </row>
    <row r="719" spans="1:10" s="209" customFormat="1" ht="15.75">
      <c r="A719" s="102" t="str">
        <f t="shared" si="39"/>
        <v>Mandsaur</v>
      </c>
      <c r="B719" s="211">
        <v>54.570079974544178</v>
      </c>
      <c r="C719" s="212">
        <v>49.870773903568953</v>
      </c>
      <c r="D719" s="212">
        <v>41.146400000000007</v>
      </c>
      <c r="E719" s="212">
        <v>37.031760000000006</v>
      </c>
      <c r="F719" s="212">
        <f t="shared" si="40"/>
        <v>4.1146400000000014</v>
      </c>
      <c r="G719" s="212">
        <f t="shared" si="41"/>
        <v>12.839013903568947</v>
      </c>
      <c r="H719" s="213">
        <f t="shared" si="42"/>
        <v>0.9</v>
      </c>
      <c r="I719" s="214">
        <f t="shared" si="43"/>
        <v>0.9</v>
      </c>
      <c r="J719" s="215"/>
    </row>
    <row r="720" spans="1:10" s="209" customFormat="1" ht="15.75">
      <c r="A720" s="102" t="str">
        <f t="shared" si="39"/>
        <v>Morena</v>
      </c>
      <c r="B720" s="211">
        <v>70.017488550230325</v>
      </c>
      <c r="C720" s="212">
        <v>80.966247886632544</v>
      </c>
      <c r="D720" s="212">
        <v>80.73060000000001</v>
      </c>
      <c r="E720" s="212">
        <v>72.657540000000012</v>
      </c>
      <c r="F720" s="212">
        <f t="shared" si="40"/>
        <v>8.0730599999999981</v>
      </c>
      <c r="G720" s="212">
        <f t="shared" si="41"/>
        <v>8.3087078866325328</v>
      </c>
      <c r="H720" s="213">
        <f t="shared" si="42"/>
        <v>0.9</v>
      </c>
      <c r="I720" s="214">
        <f t="shared" si="43"/>
        <v>0.9</v>
      </c>
      <c r="J720" s="215"/>
    </row>
    <row r="721" spans="1:14" s="209" customFormat="1" ht="15.75">
      <c r="A721" s="102" t="str">
        <f t="shared" si="39"/>
        <v>Narsinghpur</v>
      </c>
      <c r="B721" s="211">
        <v>46.850634054140578</v>
      </c>
      <c r="C721" s="212">
        <v>34.808552060404935</v>
      </c>
      <c r="D721" s="212">
        <v>37.684399999999997</v>
      </c>
      <c r="E721" s="212">
        <v>33.915959999999998</v>
      </c>
      <c r="F721" s="212">
        <f t="shared" si="40"/>
        <v>3.7684399999999982</v>
      </c>
      <c r="G721" s="212">
        <f t="shared" si="41"/>
        <v>0.89259206040493666</v>
      </c>
      <c r="H721" s="213">
        <f t="shared" si="42"/>
        <v>0.9</v>
      </c>
      <c r="I721" s="214">
        <f t="shared" si="43"/>
        <v>0.9</v>
      </c>
      <c r="J721" s="215"/>
      <c r="L721" s="209">
        <v>220.66357500000001</v>
      </c>
      <c r="M721" s="209">
        <v>201.28836900000002</v>
      </c>
      <c r="N721" s="209">
        <f>L721+M721</f>
        <v>421.95194400000003</v>
      </c>
    </row>
    <row r="722" spans="1:14" s="209" customFormat="1" ht="15.75">
      <c r="A722" s="102" t="str">
        <f t="shared" si="39"/>
        <v>Neemuch</v>
      </c>
      <c r="B722" s="211">
        <v>34.915190739093731</v>
      </c>
      <c r="C722" s="212">
        <v>26.259121011207796</v>
      </c>
      <c r="D722" s="212">
        <v>23.437999999999999</v>
      </c>
      <c r="E722" s="212">
        <v>21.094200000000001</v>
      </c>
      <c r="F722" s="212">
        <f t="shared" si="40"/>
        <v>2.3437999999999981</v>
      </c>
      <c r="G722" s="212">
        <f t="shared" si="41"/>
        <v>5.1649210112077952</v>
      </c>
      <c r="H722" s="213">
        <f t="shared" si="42"/>
        <v>0.9</v>
      </c>
      <c r="I722" s="214">
        <f t="shared" si="43"/>
        <v>0.9</v>
      </c>
      <c r="J722" s="215"/>
      <c r="L722" s="209">
        <v>136.94181849999998</v>
      </c>
      <c r="M722" s="209">
        <v>126.8570205</v>
      </c>
      <c r="N722" s="209">
        <f t="shared" ref="N722:N740" si="44">L722+M722</f>
        <v>263.79883899999999</v>
      </c>
    </row>
    <row r="723" spans="1:14" s="209" customFormat="1" ht="15.75">
      <c r="A723" s="102" t="str">
        <f t="shared" si="39"/>
        <v>Panna</v>
      </c>
      <c r="B723" s="211">
        <v>66.505231102898975</v>
      </c>
      <c r="C723" s="212">
        <v>56.72521997642113</v>
      </c>
      <c r="D723" s="212">
        <v>60.93399999999999</v>
      </c>
      <c r="E723" s="212">
        <v>54.840599999999995</v>
      </c>
      <c r="F723" s="212">
        <f t="shared" si="40"/>
        <v>6.0933999999999955</v>
      </c>
      <c r="G723" s="212">
        <f t="shared" si="41"/>
        <v>1.8846199764211349</v>
      </c>
      <c r="H723" s="213">
        <f t="shared" si="42"/>
        <v>0.9</v>
      </c>
      <c r="I723" s="214">
        <f t="shared" si="43"/>
        <v>0.9</v>
      </c>
      <c r="J723" s="215"/>
      <c r="L723" s="209">
        <v>137.920455</v>
      </c>
      <c r="M723" s="209">
        <v>124.524192</v>
      </c>
      <c r="N723" s="209">
        <f t="shared" si="44"/>
        <v>262.44464700000003</v>
      </c>
    </row>
    <row r="724" spans="1:14" s="209" customFormat="1" ht="15.75">
      <c r="A724" s="102" t="str">
        <f t="shared" si="39"/>
        <v>Raisen</v>
      </c>
      <c r="B724" s="211">
        <v>62.89983732663827</v>
      </c>
      <c r="C724" s="212">
        <v>55.564782847957702</v>
      </c>
      <c r="D724" s="212">
        <v>54.631800000000005</v>
      </c>
      <c r="E724" s="212">
        <v>49.168620000000004</v>
      </c>
      <c r="F724" s="212">
        <f t="shared" si="40"/>
        <v>5.4631800000000013</v>
      </c>
      <c r="G724" s="212">
        <f t="shared" si="41"/>
        <v>6.3961628479576973</v>
      </c>
      <c r="H724" s="213">
        <f t="shared" si="42"/>
        <v>0.9</v>
      </c>
      <c r="I724" s="214">
        <f t="shared" si="43"/>
        <v>0.9</v>
      </c>
      <c r="J724" s="215"/>
      <c r="L724" s="209">
        <v>116.32197400000003</v>
      </c>
      <c r="M724" s="209">
        <v>118.01217150000002</v>
      </c>
      <c r="N724" s="209">
        <f t="shared" si="44"/>
        <v>234.33414550000003</v>
      </c>
    </row>
    <row r="725" spans="1:14" s="209" customFormat="1" ht="15.75">
      <c r="A725" s="102" t="str">
        <f t="shared" si="39"/>
        <v>Rajgarh</v>
      </c>
      <c r="B725" s="211">
        <v>72.110886663633465</v>
      </c>
      <c r="C725" s="212">
        <v>57.895842302825855</v>
      </c>
      <c r="D725" s="212">
        <v>59.780999999999999</v>
      </c>
      <c r="E725" s="212">
        <v>53.802900000000001</v>
      </c>
      <c r="F725" s="212">
        <f t="shared" si="40"/>
        <v>5.9780999999999977</v>
      </c>
      <c r="G725" s="212">
        <f t="shared" si="41"/>
        <v>4.092942302825854</v>
      </c>
      <c r="H725" s="213">
        <f t="shared" si="42"/>
        <v>0.9</v>
      </c>
      <c r="I725" s="214">
        <f t="shared" si="43"/>
        <v>0.9</v>
      </c>
      <c r="J725" s="215"/>
      <c r="L725" s="209">
        <v>56.384174999999999</v>
      </c>
      <c r="M725" s="209">
        <v>57.392530499999999</v>
      </c>
      <c r="N725" s="209">
        <f t="shared" si="44"/>
        <v>113.77670549999999</v>
      </c>
    </row>
    <row r="726" spans="1:14" s="209" customFormat="1" ht="15.75">
      <c r="A726" s="102" t="str">
        <f t="shared" si="39"/>
        <v>Ratlam</v>
      </c>
      <c r="B726" s="211">
        <v>93.062704284132991</v>
      </c>
      <c r="C726" s="212">
        <v>64.929892857987824</v>
      </c>
      <c r="D726" s="212">
        <v>57.270499999999998</v>
      </c>
      <c r="E726" s="212">
        <v>51.54345</v>
      </c>
      <c r="F726" s="212">
        <f t="shared" si="40"/>
        <v>5.7270499999999984</v>
      </c>
      <c r="G726" s="212">
        <f t="shared" si="41"/>
        <v>13.386442857987824</v>
      </c>
      <c r="H726" s="213">
        <f t="shared" si="42"/>
        <v>0.9</v>
      </c>
      <c r="I726" s="214">
        <f t="shared" si="43"/>
        <v>0.9</v>
      </c>
      <c r="J726" s="215"/>
      <c r="L726" s="209">
        <v>67.471395999999999</v>
      </c>
      <c r="M726" s="209">
        <v>66.929221999999996</v>
      </c>
      <c r="N726" s="209">
        <f t="shared" si="44"/>
        <v>134.40061800000001</v>
      </c>
    </row>
    <row r="727" spans="1:14" s="209" customFormat="1" ht="15.75">
      <c r="A727" s="102" t="str">
        <f t="shared" si="39"/>
        <v>Rewa</v>
      </c>
      <c r="B727" s="211">
        <v>44.603449769830945</v>
      </c>
      <c r="C727" s="212">
        <v>77.553477476582202</v>
      </c>
      <c r="D727" s="212">
        <v>122.5248</v>
      </c>
      <c r="E727" s="212">
        <v>110.27231999999999</v>
      </c>
      <c r="F727" s="212">
        <f t="shared" si="40"/>
        <v>12.252480000000006</v>
      </c>
      <c r="G727" s="212">
        <f t="shared" si="41"/>
        <v>-32.718842523417791</v>
      </c>
      <c r="H727" s="213">
        <f t="shared" si="42"/>
        <v>0.89999999999999991</v>
      </c>
      <c r="I727" s="214">
        <f t="shared" si="43"/>
        <v>0.89999999999999991</v>
      </c>
      <c r="J727" s="215"/>
      <c r="L727" s="209">
        <v>103.82632099999999</v>
      </c>
      <c r="M727" s="209">
        <v>97.874724000000001</v>
      </c>
      <c r="N727" s="209">
        <f t="shared" si="44"/>
        <v>201.70104499999999</v>
      </c>
    </row>
    <row r="728" spans="1:14" s="209" customFormat="1" ht="15.75">
      <c r="A728" s="102" t="str">
        <f t="shared" si="39"/>
        <v>Sagar</v>
      </c>
      <c r="B728" s="211">
        <v>121.17770431572285</v>
      </c>
      <c r="C728" s="212">
        <v>100.0580558766964</v>
      </c>
      <c r="D728" s="212">
        <v>113.0718</v>
      </c>
      <c r="E728" s="212">
        <v>101.76461999999999</v>
      </c>
      <c r="F728" s="212">
        <f t="shared" si="40"/>
        <v>11.307180000000002</v>
      </c>
      <c r="G728" s="212">
        <f t="shared" si="41"/>
        <v>-1.7065641233035933</v>
      </c>
      <c r="H728" s="213">
        <f t="shared" si="42"/>
        <v>0.9</v>
      </c>
      <c r="I728" s="214">
        <f t="shared" si="43"/>
        <v>0.9</v>
      </c>
      <c r="J728" s="215"/>
      <c r="L728" s="209">
        <v>84.808364499999996</v>
      </c>
      <c r="M728" s="209">
        <v>80.122424000000009</v>
      </c>
      <c r="N728" s="209">
        <f t="shared" si="44"/>
        <v>164.93078850000001</v>
      </c>
    </row>
    <row r="729" spans="1:14" s="209" customFormat="1" ht="15.75">
      <c r="A729" s="102" t="str">
        <f t="shared" si="39"/>
        <v>Satna</v>
      </c>
      <c r="B729" s="211">
        <v>134.79323221057325</v>
      </c>
      <c r="C729" s="212">
        <v>91.902373722136588</v>
      </c>
      <c r="D729" s="212">
        <v>139.97489999999999</v>
      </c>
      <c r="E729" s="212">
        <v>125.97741000000001</v>
      </c>
      <c r="F729" s="212">
        <f t="shared" si="40"/>
        <v>13.997489999999985</v>
      </c>
      <c r="G729" s="212">
        <f t="shared" si="41"/>
        <v>-34.075036277863418</v>
      </c>
      <c r="H729" s="213">
        <f t="shared" si="42"/>
        <v>0.90000000000000013</v>
      </c>
      <c r="I729" s="214">
        <f t="shared" si="43"/>
        <v>0.90000000000000013</v>
      </c>
      <c r="J729" s="215"/>
      <c r="L729" s="209">
        <v>177.1301555</v>
      </c>
      <c r="M729" s="209">
        <v>177.14286800000002</v>
      </c>
      <c r="N729" s="209">
        <f t="shared" si="44"/>
        <v>354.27302350000002</v>
      </c>
    </row>
    <row r="730" spans="1:14" s="209" customFormat="1" ht="15.75">
      <c r="A730" s="102" t="str">
        <f t="shared" si="39"/>
        <v>Sehore</v>
      </c>
      <c r="B730" s="211">
        <v>54.603983331195074</v>
      </c>
      <c r="C730" s="212">
        <v>45.012553010559714</v>
      </c>
      <c r="D730" s="212">
        <v>47.324799999999996</v>
      </c>
      <c r="E730" s="212">
        <v>42.592320000000001</v>
      </c>
      <c r="F730" s="212">
        <f t="shared" si="40"/>
        <v>4.7324799999999954</v>
      </c>
      <c r="G730" s="212">
        <f t="shared" si="41"/>
        <v>2.4202330105597127</v>
      </c>
      <c r="H730" s="213">
        <f t="shared" si="42"/>
        <v>0.90000000000000013</v>
      </c>
      <c r="I730" s="214">
        <f t="shared" si="43"/>
        <v>0.90000000000000013</v>
      </c>
      <c r="J730" s="215"/>
      <c r="L730" s="209">
        <v>158.80912649999999</v>
      </c>
      <c r="M730" s="209">
        <v>150.48238249999997</v>
      </c>
      <c r="N730" s="209">
        <f t="shared" si="44"/>
        <v>309.29150899999996</v>
      </c>
    </row>
    <row r="731" spans="1:14" s="209" customFormat="1" ht="15.75">
      <c r="A731" s="102" t="str">
        <f t="shared" si="39"/>
        <v>Seoni</v>
      </c>
      <c r="B731" s="211">
        <v>69.826814248848351</v>
      </c>
      <c r="C731" s="212">
        <v>69.971723027642582</v>
      </c>
      <c r="D731" s="212">
        <v>81.496200000000002</v>
      </c>
      <c r="E731" s="212">
        <v>73.346580000000003</v>
      </c>
      <c r="F731" s="212">
        <f t="shared" si="40"/>
        <v>8.1496199999999988</v>
      </c>
      <c r="G731" s="212">
        <f t="shared" si="41"/>
        <v>-3.3748569723574207</v>
      </c>
      <c r="H731" s="213">
        <f t="shared" si="42"/>
        <v>0.9</v>
      </c>
      <c r="I731" s="214">
        <f>E731/D731</f>
        <v>0.9</v>
      </c>
      <c r="J731" s="209" t="e">
        <f>#REF!+I731</f>
        <v>#REF!</v>
      </c>
      <c r="L731" s="209">
        <v>106.63521850000002</v>
      </c>
      <c r="M731" s="209">
        <v>109.78763599999999</v>
      </c>
      <c r="N731" s="209">
        <f t="shared" si="44"/>
        <v>216.42285450000003</v>
      </c>
    </row>
    <row r="732" spans="1:14" s="209" customFormat="1" ht="15.75">
      <c r="A732" s="102" t="str">
        <f t="shared" si="39"/>
        <v>Shahdol</v>
      </c>
      <c r="B732" s="211">
        <v>47.447842769558676</v>
      </c>
      <c r="C732" s="212">
        <v>55.668160550077161</v>
      </c>
      <c r="D732" s="212">
        <v>71.432000000000002</v>
      </c>
      <c r="E732" s="212">
        <v>64.288799999999995</v>
      </c>
      <c r="F732" s="212">
        <f t="shared" si="40"/>
        <v>7.1432000000000073</v>
      </c>
      <c r="G732" s="212">
        <f t="shared" si="41"/>
        <v>-8.6206394499228338</v>
      </c>
      <c r="H732" s="213">
        <f t="shared" si="42"/>
        <v>0.89999999999999991</v>
      </c>
      <c r="I732" s="214">
        <f t="shared" si="43"/>
        <v>0.89999999999999991</v>
      </c>
      <c r="J732" s="209" t="e">
        <f>#REF!+I732</f>
        <v>#REF!</v>
      </c>
      <c r="L732" s="209">
        <v>58.723444499999999</v>
      </c>
      <c r="M732" s="209">
        <v>55.379943999999995</v>
      </c>
      <c r="N732" s="209">
        <f t="shared" si="44"/>
        <v>114.10338849999999</v>
      </c>
    </row>
    <row r="733" spans="1:14" s="209" customFormat="1" ht="15.75">
      <c r="A733" s="102" t="str">
        <f t="shared" si="39"/>
        <v>Shajapur</v>
      </c>
      <c r="B733" s="211">
        <v>36.264026301350412</v>
      </c>
      <c r="C733" s="212">
        <v>26.753428911540396</v>
      </c>
      <c r="D733" s="212">
        <v>30.58</v>
      </c>
      <c r="E733" s="212">
        <v>27.521999999999998</v>
      </c>
      <c r="F733" s="212">
        <f t="shared" si="40"/>
        <v>3.0579999999999998</v>
      </c>
      <c r="G733" s="212">
        <f t="shared" si="41"/>
        <v>-0.76857108845960198</v>
      </c>
      <c r="H733" s="213">
        <f t="shared" si="42"/>
        <v>0.9</v>
      </c>
      <c r="I733" s="214">
        <f t="shared" si="43"/>
        <v>0.9</v>
      </c>
      <c r="J733" s="209" t="e">
        <f>#REF!+I733</f>
        <v>#REF!</v>
      </c>
      <c r="L733" s="209">
        <v>35.647996999999997</v>
      </c>
      <c r="M733" s="209">
        <v>35.9293105</v>
      </c>
      <c r="N733" s="209">
        <f t="shared" si="44"/>
        <v>71.577307499999989</v>
      </c>
    </row>
    <row r="734" spans="1:14" s="209" customFormat="1" ht="15.75">
      <c r="A734" s="102" t="str">
        <f t="shared" si="39"/>
        <v>Sheopur</v>
      </c>
      <c r="B734" s="211">
        <v>43.31770056099073</v>
      </c>
      <c r="C734" s="212">
        <v>40.56333926781987</v>
      </c>
      <c r="D734" s="212">
        <v>40.436</v>
      </c>
      <c r="E734" s="212">
        <v>36.392399999999995</v>
      </c>
      <c r="F734" s="212">
        <f t="shared" si="40"/>
        <v>4.043600000000005</v>
      </c>
      <c r="G734" s="212">
        <f t="shared" si="41"/>
        <v>4.1709392678198753</v>
      </c>
      <c r="H734" s="213">
        <f t="shared" si="42"/>
        <v>0.89999999999999991</v>
      </c>
      <c r="I734" s="214">
        <f t="shared" si="43"/>
        <v>0.89999999999999991</v>
      </c>
      <c r="J734" s="209" t="e">
        <f>#REF!+I734</f>
        <v>#REF!</v>
      </c>
      <c r="L734" s="209">
        <v>112.29324150000001</v>
      </c>
      <c r="M734" s="209">
        <v>114.37391050000001</v>
      </c>
      <c r="N734" s="209">
        <f t="shared" si="44"/>
        <v>226.66715200000002</v>
      </c>
    </row>
    <row r="735" spans="1:14" s="209" customFormat="1" ht="15.75">
      <c r="A735" s="102" t="str">
        <f t="shared" si="39"/>
        <v>Shivpuri</v>
      </c>
      <c r="B735" s="211">
        <v>101.53021992213029</v>
      </c>
      <c r="C735" s="212">
        <v>94.519973663096479</v>
      </c>
      <c r="D735" s="212">
        <v>54.002300000000005</v>
      </c>
      <c r="E735" s="212">
        <v>48.602070000000005</v>
      </c>
      <c r="F735" s="212">
        <f t="shared" si="40"/>
        <v>5.4002300000000005</v>
      </c>
      <c r="G735" s="212">
        <f t="shared" si="41"/>
        <v>45.917903663096475</v>
      </c>
      <c r="H735" s="213">
        <f t="shared" si="42"/>
        <v>0.9</v>
      </c>
      <c r="I735" s="214">
        <f t="shared" si="43"/>
        <v>0.9</v>
      </c>
      <c r="J735" s="209" t="e">
        <f>#REF!+I735</f>
        <v>#REF!</v>
      </c>
      <c r="L735" s="209">
        <v>74.197777499999987</v>
      </c>
      <c r="M735" s="209">
        <v>75.283481500000008</v>
      </c>
      <c r="N735" s="209">
        <f t="shared" si="44"/>
        <v>149.48125899999999</v>
      </c>
    </row>
    <row r="736" spans="1:14" s="209" customFormat="1" ht="15.75">
      <c r="A736" s="102" t="str">
        <f t="shared" si="39"/>
        <v>Sidhi</v>
      </c>
      <c r="B736" s="211">
        <v>127.29243985576154</v>
      </c>
      <c r="C736" s="212">
        <v>73.953520749742097</v>
      </c>
      <c r="D736" s="212">
        <v>87.837900000000005</v>
      </c>
      <c r="E736" s="212">
        <v>79.054109999999994</v>
      </c>
      <c r="F736" s="212">
        <f t="shared" si="40"/>
        <v>8.7837900000000104</v>
      </c>
      <c r="G736" s="212">
        <f t="shared" si="41"/>
        <v>-5.1005892502578973</v>
      </c>
      <c r="H736" s="213">
        <f t="shared" si="42"/>
        <v>0.89999999999999991</v>
      </c>
      <c r="I736" s="214">
        <f t="shared" si="43"/>
        <v>0.89999999999999991</v>
      </c>
      <c r="J736" s="209" t="e">
        <f>#REF!+I736</f>
        <v>#REF!</v>
      </c>
      <c r="L736" s="209">
        <v>132.561317</v>
      </c>
      <c r="M736" s="209">
        <v>142.680128</v>
      </c>
      <c r="N736" s="209">
        <f t="shared" si="44"/>
        <v>275.241445</v>
      </c>
    </row>
    <row r="737" spans="1:14" s="209" customFormat="1" ht="15.75">
      <c r="A737" s="102" t="str">
        <f t="shared" si="39"/>
        <v>Singroli</v>
      </c>
      <c r="B737" s="211">
        <v>113.76686285570534</v>
      </c>
      <c r="C737" s="212">
        <v>62.192532810918138</v>
      </c>
      <c r="D737" s="212">
        <v>94.634699999999995</v>
      </c>
      <c r="E737" s="212">
        <v>85.171229999999994</v>
      </c>
      <c r="F737" s="212">
        <f t="shared" si="40"/>
        <v>9.4634700000000009</v>
      </c>
      <c r="G737" s="212">
        <f t="shared" si="41"/>
        <v>-22.978697189081856</v>
      </c>
      <c r="H737" s="213">
        <f t="shared" si="42"/>
        <v>0.9</v>
      </c>
      <c r="I737" s="214">
        <f t="shared" si="43"/>
        <v>0.9</v>
      </c>
      <c r="J737" s="209" t="e">
        <f>#REF!+I737</f>
        <v>#REF!</v>
      </c>
      <c r="L737" s="209">
        <v>65.578080999999997</v>
      </c>
      <c r="M737" s="209">
        <v>69.235269500000001</v>
      </c>
      <c r="N737" s="209">
        <f t="shared" si="44"/>
        <v>134.81335050000001</v>
      </c>
    </row>
    <row r="738" spans="1:14" s="209" customFormat="1" ht="15.75">
      <c r="A738" s="102" t="str">
        <f t="shared" si="39"/>
        <v>Tikamgarh</v>
      </c>
      <c r="B738" s="211">
        <v>110.23399981677201</v>
      </c>
      <c r="C738" s="212">
        <v>90.270665078949918</v>
      </c>
      <c r="D738" s="212">
        <v>99.731599999999986</v>
      </c>
      <c r="E738" s="212">
        <v>89.758439999999993</v>
      </c>
      <c r="F738" s="212">
        <f t="shared" si="40"/>
        <v>9.9731599999999929</v>
      </c>
      <c r="G738" s="212">
        <f t="shared" si="41"/>
        <v>0.51222507894992475</v>
      </c>
      <c r="H738" s="213">
        <f t="shared" si="42"/>
        <v>0.9</v>
      </c>
      <c r="I738" s="214">
        <f t="shared" si="43"/>
        <v>0.9</v>
      </c>
      <c r="J738" s="209" t="e">
        <f>#REF!+I738</f>
        <v>#REF!</v>
      </c>
      <c r="L738" s="209">
        <v>120.82033449999999</v>
      </c>
      <c r="M738" s="209">
        <v>111.19951450000001</v>
      </c>
      <c r="N738" s="209">
        <f t="shared" si="44"/>
        <v>232.01984899999999</v>
      </c>
    </row>
    <row r="739" spans="1:14" s="209" customFormat="1" ht="15.75">
      <c r="A739" s="102" t="str">
        <f t="shared" si="39"/>
        <v>Ujjain</v>
      </c>
      <c r="B739" s="211">
        <v>62.51509783722971</v>
      </c>
      <c r="C739" s="212">
        <v>48.456074144883686</v>
      </c>
      <c r="D739" s="212">
        <v>49.942100000000003</v>
      </c>
      <c r="E739" s="212">
        <v>44.947890000000008</v>
      </c>
      <c r="F739" s="212">
        <f t="shared" si="40"/>
        <v>4.9942099999999954</v>
      </c>
      <c r="G739" s="212">
        <f t="shared" si="41"/>
        <v>3.5081841448836784</v>
      </c>
      <c r="H739" s="213">
        <f t="shared" si="42"/>
        <v>0.90000000000000013</v>
      </c>
      <c r="I739" s="214">
        <f t="shared" si="43"/>
        <v>0.90000000000000013</v>
      </c>
      <c r="J739" s="209" t="e">
        <f>#REF!+I739</f>
        <v>#REF!</v>
      </c>
      <c r="L739" s="209">
        <v>103.99887200000001</v>
      </c>
      <c r="M739" s="209">
        <v>98.038743499999995</v>
      </c>
      <c r="N739" s="209">
        <f t="shared" si="44"/>
        <v>202.03761550000002</v>
      </c>
    </row>
    <row r="740" spans="1:14" s="209" customFormat="1" ht="15.75">
      <c r="A740" s="102" t="str">
        <f t="shared" si="39"/>
        <v>Umaria</v>
      </c>
      <c r="B740" s="211">
        <v>24.577305649464797</v>
      </c>
      <c r="C740" s="212">
        <v>34.575816448749471</v>
      </c>
      <c r="D740" s="212">
        <v>49.628599999999999</v>
      </c>
      <c r="E740" s="212">
        <v>44.66574</v>
      </c>
      <c r="F740" s="212">
        <f t="shared" si="40"/>
        <v>4.9628599999999992</v>
      </c>
      <c r="G740" s="212">
        <f t="shared" si="41"/>
        <v>-10.089923551250529</v>
      </c>
      <c r="H740" s="213">
        <f t="shared" si="42"/>
        <v>0.9</v>
      </c>
      <c r="I740" s="214">
        <f t="shared" si="43"/>
        <v>0.9</v>
      </c>
      <c r="J740" s="209" t="e">
        <f>#REF!+I740</f>
        <v>#REF!</v>
      </c>
      <c r="L740" s="209">
        <v>134.13862750000001</v>
      </c>
      <c r="M740" s="209">
        <v>120.59676400000001</v>
      </c>
      <c r="N740" s="209">
        <f t="shared" si="44"/>
        <v>254.73539150000002</v>
      </c>
    </row>
    <row r="741" spans="1:14" s="209" customFormat="1" ht="15.75">
      <c r="A741" s="102" t="str">
        <f t="shared" si="39"/>
        <v>Vidisha</v>
      </c>
      <c r="B741" s="211">
        <v>86.936501900800209</v>
      </c>
      <c r="C741" s="212">
        <v>77.313525635301374</v>
      </c>
      <c r="D741" s="212">
        <v>77.673400000000001</v>
      </c>
      <c r="E741" s="212">
        <v>69.906059999999997</v>
      </c>
      <c r="F741" s="212">
        <f>D741-E741</f>
        <v>7.7673400000000044</v>
      </c>
      <c r="G741" s="212">
        <f>C741-E741</f>
        <v>7.4074656353013779</v>
      </c>
      <c r="H741" s="213">
        <f>E741/D741</f>
        <v>0.89999999999999991</v>
      </c>
      <c r="I741" s="214"/>
    </row>
    <row r="742" spans="1:14" s="209" customFormat="1" ht="15">
      <c r="A742" s="216" t="s">
        <v>120</v>
      </c>
      <c r="B742" s="217">
        <f t="shared" ref="B742:G742" si="45">SUM(B691:B741)</f>
        <v>3494.4715974199999</v>
      </c>
      <c r="C742" s="217">
        <f t="shared" si="45"/>
        <v>2956.81</v>
      </c>
      <c r="D742" s="217">
        <f t="shared" si="45"/>
        <v>3214.5683000000013</v>
      </c>
      <c r="E742" s="217">
        <f t="shared" si="45"/>
        <v>2893.1114699999994</v>
      </c>
      <c r="F742" s="217">
        <f t="shared" si="45"/>
        <v>321.45683000000002</v>
      </c>
      <c r="G742" s="217">
        <f t="shared" si="45"/>
        <v>63.698529999999842</v>
      </c>
      <c r="H742" s="218">
        <f>E742/D742</f>
        <v>0.89999999999999947</v>
      </c>
    </row>
    <row r="743" spans="1:14">
      <c r="A743" s="169"/>
      <c r="B743" s="170"/>
      <c r="C743" s="170"/>
      <c r="D743" s="170"/>
      <c r="E743" s="170"/>
      <c r="F743" s="32"/>
      <c r="G743" s="32"/>
      <c r="H743" s="32"/>
      <c r="J743" s="140" t="e">
        <f>SUM(J731:J740)</f>
        <v>#REF!</v>
      </c>
    </row>
    <row r="744" spans="1:14">
      <c r="A744" s="169"/>
      <c r="B744" s="170"/>
      <c r="C744" s="170"/>
      <c r="D744" s="170"/>
      <c r="E744" s="170"/>
      <c r="F744" s="32"/>
      <c r="G744" s="32"/>
      <c r="H744" s="32"/>
    </row>
    <row r="745" spans="1:14" ht="15" customHeight="1">
      <c r="A745" s="219"/>
      <c r="B745" s="220"/>
      <c r="C745" s="221"/>
      <c r="D745" s="221"/>
      <c r="E745" s="222"/>
      <c r="F745" s="169"/>
      <c r="G745" s="169"/>
      <c r="H745" s="32"/>
    </row>
    <row r="746" spans="1:14">
      <c r="A746" s="140" t="s">
        <v>172</v>
      </c>
      <c r="E746" s="32"/>
      <c r="F746" s="32"/>
      <c r="G746" s="32"/>
      <c r="H746" s="32"/>
    </row>
    <row r="747" spans="1:14" ht="11.25" customHeight="1">
      <c r="A747" s="223"/>
      <c r="E747" s="32"/>
      <c r="F747" s="32"/>
      <c r="G747" s="32"/>
      <c r="H747" s="32"/>
    </row>
    <row r="748" spans="1:14" hidden="1">
      <c r="A748" s="223"/>
      <c r="E748" s="32"/>
      <c r="F748" s="32"/>
      <c r="G748" s="32"/>
      <c r="H748" s="32"/>
    </row>
    <row r="749" spans="1:14" hidden="1">
      <c r="A749" s="224"/>
      <c r="B749" s="224" t="s">
        <v>173</v>
      </c>
      <c r="C749" s="224"/>
      <c r="D749" s="224"/>
      <c r="E749" s="159"/>
      <c r="F749" s="159"/>
      <c r="G749" s="159"/>
      <c r="H749" s="32"/>
    </row>
    <row r="750" spans="1:14" hidden="1">
      <c r="A750" s="224"/>
      <c r="B750" s="224"/>
      <c r="C750" s="224"/>
      <c r="D750" s="224"/>
      <c r="E750" s="159"/>
      <c r="F750" s="159"/>
      <c r="G750" s="159"/>
      <c r="H750" s="32"/>
    </row>
    <row r="751" spans="1:14" hidden="1">
      <c r="A751" s="224"/>
      <c r="B751" s="224" t="s">
        <v>174</v>
      </c>
      <c r="E751" s="225">
        <f>8581264*220*1.5/10000000</f>
        <v>283.181712</v>
      </c>
      <c r="F751" s="159"/>
      <c r="G751" s="159"/>
      <c r="H751" s="32"/>
    </row>
    <row r="752" spans="1:14" hidden="1">
      <c r="A752" s="224"/>
      <c r="B752" s="224" t="s">
        <v>175</v>
      </c>
      <c r="E752" s="225">
        <f>8581264*220*1/10000000</f>
        <v>188.78780800000001</v>
      </c>
      <c r="F752" s="159"/>
      <c r="G752" s="159"/>
      <c r="H752" s="32"/>
    </row>
    <row r="753" spans="1:8" hidden="1">
      <c r="A753" s="224"/>
      <c r="B753" s="226" t="s">
        <v>18</v>
      </c>
      <c r="E753" s="227">
        <f>E752+E751</f>
        <v>471.96951999999999</v>
      </c>
      <c r="F753" s="159"/>
      <c r="G753" s="159"/>
      <c r="H753" s="32"/>
    </row>
    <row r="754" spans="1:8" hidden="1">
      <c r="A754" s="224"/>
      <c r="B754" s="224" t="s">
        <v>176</v>
      </c>
      <c r="E754" s="225">
        <v>477.18</v>
      </c>
      <c r="F754" s="159"/>
      <c r="G754" s="159"/>
      <c r="H754" s="32"/>
    </row>
    <row r="755" spans="1:8" hidden="1">
      <c r="A755" s="224"/>
      <c r="B755" s="226" t="s">
        <v>177</v>
      </c>
      <c r="E755" s="227">
        <f>E754-E753</f>
        <v>5.2104800000000182</v>
      </c>
      <c r="F755" s="159"/>
      <c r="G755" s="159"/>
      <c r="H755" s="32"/>
    </row>
    <row r="756" spans="1:8" hidden="1">
      <c r="A756" s="224"/>
      <c r="B756" s="224"/>
      <c r="C756" s="228"/>
      <c r="D756" s="224"/>
      <c r="E756" s="159"/>
      <c r="F756" s="159"/>
      <c r="G756" s="159"/>
      <c r="H756" s="32"/>
    </row>
    <row r="757" spans="1:8" hidden="1">
      <c r="A757" s="224"/>
      <c r="B757" s="224"/>
      <c r="C757" s="228"/>
      <c r="D757" s="224"/>
      <c r="E757" s="159"/>
      <c r="F757" s="159"/>
      <c r="G757" s="159"/>
      <c r="H757" s="32"/>
    </row>
    <row r="758" spans="1:8" hidden="1">
      <c r="A758" s="224"/>
      <c r="B758" s="224"/>
      <c r="C758" s="228"/>
      <c r="D758" s="224"/>
      <c r="E758" s="159"/>
      <c r="F758" s="159"/>
      <c r="G758" s="159"/>
      <c r="H758" s="32"/>
    </row>
    <row r="759" spans="1:8" ht="8.25" customHeight="1">
      <c r="A759" s="159"/>
      <c r="B759" s="159"/>
      <c r="C759" s="225"/>
      <c r="D759" s="159"/>
      <c r="E759" s="159"/>
      <c r="F759" s="159"/>
      <c r="G759" s="159"/>
      <c r="H759" s="32"/>
    </row>
    <row r="760" spans="1:8">
      <c r="A760" s="153" t="s">
        <v>178</v>
      </c>
      <c r="B760" s="154"/>
      <c r="C760" s="154"/>
      <c r="D760" s="154"/>
      <c r="E760" s="155"/>
      <c r="F760" s="154"/>
      <c r="G760" s="32"/>
      <c r="H760" s="32"/>
    </row>
    <row r="761" spans="1:8" ht="9" customHeight="1">
      <c r="A761" s="154"/>
      <c r="B761" s="154"/>
      <c r="C761" s="154"/>
      <c r="D761" s="154"/>
      <c r="E761" s="155"/>
      <c r="F761" s="154"/>
      <c r="G761" s="32"/>
      <c r="H761" s="32"/>
    </row>
    <row r="762" spans="1:8" ht="11.25" customHeight="1">
      <c r="A762" s="6" t="s">
        <v>179</v>
      </c>
      <c r="B762" s="157"/>
      <c r="C762" s="158"/>
      <c r="D762" s="157"/>
      <c r="E762" s="157"/>
      <c r="F762" s="157"/>
      <c r="G762" s="159"/>
      <c r="H762" s="32"/>
    </row>
    <row r="763" spans="1:8" ht="6.75" customHeight="1">
      <c r="A763" s="6"/>
      <c r="B763" s="157"/>
      <c r="C763" s="158"/>
      <c r="D763" s="157"/>
      <c r="E763" s="157"/>
      <c r="F763" s="157"/>
      <c r="G763" s="159"/>
      <c r="H763" s="32"/>
    </row>
    <row r="764" spans="1:8">
      <c r="A764" s="157"/>
      <c r="B764" s="157"/>
      <c r="C764" s="157"/>
      <c r="D764" s="157"/>
      <c r="E764" s="157" t="s">
        <v>180</v>
      </c>
      <c r="F764" s="7"/>
      <c r="G764" s="32"/>
      <c r="H764" s="32"/>
    </row>
    <row r="765" spans="1:8" ht="39.75" customHeight="1">
      <c r="A765" s="161" t="s">
        <v>134</v>
      </c>
      <c r="B765" s="161" t="s">
        <v>135</v>
      </c>
      <c r="C765" s="53" t="s">
        <v>128</v>
      </c>
      <c r="D765" s="53" t="s">
        <v>181</v>
      </c>
      <c r="E765" s="53" t="s">
        <v>182</v>
      </c>
      <c r="F765" s="176"/>
      <c r="G765" s="163"/>
      <c r="H765" s="32"/>
    </row>
    <row r="766" spans="1:8" ht="14.25" customHeight="1">
      <c r="A766" s="164">
        <v>1</v>
      </c>
      <c r="B766" s="164">
        <v>2</v>
      </c>
      <c r="C766" s="165">
        <v>3</v>
      </c>
      <c r="D766" s="165">
        <v>4</v>
      </c>
      <c r="E766" s="165">
        <v>5</v>
      </c>
      <c r="F766" s="176"/>
      <c r="G766" s="163"/>
      <c r="H766" s="32"/>
    </row>
    <row r="767" spans="1:8" ht="15">
      <c r="A767" s="166">
        <v>1</v>
      </c>
      <c r="B767" s="102" t="str">
        <f t="shared" ref="B767:B817" si="46">B47</f>
        <v>Agar Malwa</v>
      </c>
      <c r="C767" s="229">
        <v>563.04988739999999</v>
      </c>
      <c r="D767" s="230">
        <v>250.85138082253144</v>
      </c>
      <c r="E767" s="168">
        <f t="shared" ref="E767:E818" si="47">D767/C767</f>
        <v>0.44552247755681096</v>
      </c>
      <c r="F767" s="231"/>
      <c r="G767" s="232"/>
      <c r="H767" s="32"/>
    </row>
    <row r="768" spans="1:8" ht="15">
      <c r="A768" s="166">
        <v>2</v>
      </c>
      <c r="B768" s="102" t="str">
        <f t="shared" si="46"/>
        <v>Anooppur</v>
      </c>
      <c r="C768" s="229">
        <v>726.68388000000004</v>
      </c>
      <c r="D768" s="230">
        <v>455.88755803207209</v>
      </c>
      <c r="E768" s="168">
        <f t="shared" si="47"/>
        <v>0.62735333833478191</v>
      </c>
      <c r="F768" s="231"/>
      <c r="G768" s="232"/>
      <c r="H768" s="32"/>
    </row>
    <row r="769" spans="1:8" ht="15">
      <c r="A769" s="166">
        <v>3</v>
      </c>
      <c r="B769" s="102" t="str">
        <f t="shared" si="46"/>
        <v>Alirajpur</v>
      </c>
      <c r="C769" s="229">
        <v>1085.5989377999999</v>
      </c>
      <c r="D769" s="230">
        <v>64.010263405670173</v>
      </c>
      <c r="E769" s="168">
        <f t="shared" si="47"/>
        <v>5.8963085884543111E-2</v>
      </c>
      <c r="F769" s="231"/>
      <c r="G769" s="232"/>
      <c r="H769" s="32"/>
    </row>
    <row r="770" spans="1:8" ht="15">
      <c r="A770" s="166">
        <v>4</v>
      </c>
      <c r="B770" s="102" t="str">
        <f t="shared" si="46"/>
        <v>Ashoknagar</v>
      </c>
      <c r="C770" s="229">
        <v>956.5165796</v>
      </c>
      <c r="D770" s="230">
        <v>-182.53038336715676</v>
      </c>
      <c r="E770" s="168">
        <f t="shared" si="47"/>
        <v>-0.19082824831273501</v>
      </c>
      <c r="F770" s="231"/>
      <c r="G770" s="232"/>
      <c r="H770" s="32"/>
    </row>
    <row r="771" spans="1:8" ht="15">
      <c r="A771" s="166">
        <v>5</v>
      </c>
      <c r="B771" s="102" t="str">
        <f t="shared" si="46"/>
        <v>Badwani</v>
      </c>
      <c r="C771" s="229">
        <v>1409.8275632999998</v>
      </c>
      <c r="D771" s="230">
        <v>304.46262747041749</v>
      </c>
      <c r="E771" s="168">
        <f t="shared" si="47"/>
        <v>0.2159573520876257</v>
      </c>
      <c r="F771" s="231"/>
      <c r="G771" s="232"/>
      <c r="H771" s="32"/>
    </row>
    <row r="772" spans="1:8" ht="15">
      <c r="A772" s="166">
        <v>6</v>
      </c>
      <c r="B772" s="102" t="str">
        <f t="shared" si="46"/>
        <v>Balaghat</v>
      </c>
      <c r="C772" s="229">
        <v>1934.2001405999999</v>
      </c>
      <c r="D772" s="230">
        <v>-613.39566656730676</v>
      </c>
      <c r="E772" s="168">
        <f t="shared" si="47"/>
        <v>-0.31713143520764503</v>
      </c>
      <c r="F772" s="231"/>
      <c r="G772" s="232"/>
      <c r="H772" s="32"/>
    </row>
    <row r="773" spans="1:8" ht="15">
      <c r="A773" s="166">
        <v>7</v>
      </c>
      <c r="B773" s="102" t="str">
        <f t="shared" si="46"/>
        <v>Betul</v>
      </c>
      <c r="C773" s="167">
        <v>1783.9134845999999</v>
      </c>
      <c r="D773" s="230">
        <v>-16.866159696598828</v>
      </c>
      <c r="E773" s="168">
        <f t="shared" si="47"/>
        <v>-9.4545838922119371E-3</v>
      </c>
      <c r="F773" s="231"/>
      <c r="G773" s="232"/>
      <c r="H773" s="32"/>
    </row>
    <row r="774" spans="1:8" ht="15">
      <c r="A774" s="166">
        <v>8</v>
      </c>
      <c r="B774" s="102" t="str">
        <f t="shared" si="46"/>
        <v>Bhind</v>
      </c>
      <c r="C774" s="229">
        <v>1290.3120058000002</v>
      </c>
      <c r="D774" s="230">
        <v>-2.2098838770417686</v>
      </c>
      <c r="E774" s="168">
        <f t="shared" si="47"/>
        <v>-1.7126740409360362E-3</v>
      </c>
      <c r="F774" s="231"/>
      <c r="G774" s="232"/>
      <c r="H774" s="32"/>
    </row>
    <row r="775" spans="1:8" ht="15">
      <c r="A775" s="166">
        <v>9</v>
      </c>
      <c r="B775" s="102" t="str">
        <f t="shared" si="46"/>
        <v>Bhopal</v>
      </c>
      <c r="C775" s="229">
        <v>1184.3800176</v>
      </c>
      <c r="D775" s="230">
        <v>195.31074916370105</v>
      </c>
      <c r="E775" s="168">
        <f t="shared" si="47"/>
        <v>0.16490547481497889</v>
      </c>
      <c r="F775" s="231"/>
      <c r="G775" s="232"/>
      <c r="H775" s="32"/>
    </row>
    <row r="776" spans="1:8" ht="15">
      <c r="A776" s="166">
        <v>10</v>
      </c>
      <c r="B776" s="102" t="str">
        <f t="shared" si="46"/>
        <v>Burhanpur</v>
      </c>
      <c r="C776" s="229">
        <v>787.15296269999999</v>
      </c>
      <c r="D776" s="230">
        <v>-7.822933137088107</v>
      </c>
      <c r="E776" s="168">
        <f t="shared" si="47"/>
        <v>-9.9382629651228113E-3</v>
      </c>
      <c r="F776" s="231"/>
      <c r="G776" s="232"/>
      <c r="H776" s="32"/>
    </row>
    <row r="777" spans="1:8" ht="15">
      <c r="A777" s="166">
        <v>11</v>
      </c>
      <c r="B777" s="102" t="str">
        <f t="shared" si="46"/>
        <v>Chhatarpur</v>
      </c>
      <c r="C777" s="229">
        <v>1871.0363348999999</v>
      </c>
      <c r="D777" s="230">
        <v>258.15243302893987</v>
      </c>
      <c r="E777" s="168">
        <f t="shared" si="47"/>
        <v>0.13797296621860483</v>
      </c>
      <c r="F777" s="231"/>
      <c r="G777" s="232"/>
      <c r="H777" s="32"/>
    </row>
    <row r="778" spans="1:8" ht="15">
      <c r="A778" s="166">
        <v>12</v>
      </c>
      <c r="B778" s="102" t="str">
        <f t="shared" si="46"/>
        <v>Chhindwara</v>
      </c>
      <c r="C778" s="229">
        <v>2203.5042899999999</v>
      </c>
      <c r="D778" s="230">
        <v>-149.07279373086368</v>
      </c>
      <c r="E778" s="168">
        <f t="shared" si="47"/>
        <v>-6.7652599728255436E-2</v>
      </c>
      <c r="F778" s="231"/>
      <c r="G778" s="232"/>
      <c r="H778" s="32"/>
    </row>
    <row r="779" spans="1:8" ht="15">
      <c r="A779" s="166">
        <v>13</v>
      </c>
      <c r="B779" s="102" t="str">
        <f t="shared" si="46"/>
        <v>Damoh</v>
      </c>
      <c r="C779" s="229">
        <v>1592.9429814999999</v>
      </c>
      <c r="D779" s="230">
        <v>52.401593814640904</v>
      </c>
      <c r="E779" s="168">
        <f t="shared" si="47"/>
        <v>3.2896088826291053E-2</v>
      </c>
      <c r="F779" s="231"/>
      <c r="G779" s="232"/>
      <c r="H779" s="32"/>
    </row>
    <row r="780" spans="1:8" ht="15">
      <c r="A780" s="166">
        <v>14</v>
      </c>
      <c r="B780" s="102" t="str">
        <f t="shared" si="46"/>
        <v>Datia</v>
      </c>
      <c r="C780" s="229">
        <v>674.61194860000001</v>
      </c>
      <c r="D780" s="230">
        <v>101.23972663952739</v>
      </c>
      <c r="E780" s="168">
        <f t="shared" si="47"/>
        <v>0.15007105469985652</v>
      </c>
      <c r="F780" s="231"/>
      <c r="G780" s="232"/>
      <c r="H780" s="32"/>
    </row>
    <row r="781" spans="1:8" ht="15">
      <c r="A781" s="166">
        <v>15</v>
      </c>
      <c r="B781" s="102" t="str">
        <f t="shared" si="46"/>
        <v>Dewas</v>
      </c>
      <c r="C781" s="229">
        <v>1294.2160764</v>
      </c>
      <c r="D781" s="230">
        <v>107.15294969975862</v>
      </c>
      <c r="E781" s="168">
        <f t="shared" si="47"/>
        <v>8.2793709376424968E-2</v>
      </c>
      <c r="F781" s="231"/>
      <c r="G781" s="232"/>
      <c r="H781" s="32"/>
    </row>
    <row r="782" spans="1:8" ht="15">
      <c r="A782" s="166">
        <v>16</v>
      </c>
      <c r="B782" s="102" t="str">
        <f t="shared" si="46"/>
        <v>Dhar</v>
      </c>
      <c r="C782" s="229">
        <v>2102.4407820000001</v>
      </c>
      <c r="D782" s="230">
        <v>9.2242945538707062</v>
      </c>
      <c r="E782" s="168">
        <f t="shared" si="47"/>
        <v>4.3874218160360563E-3</v>
      </c>
      <c r="F782" s="231"/>
      <c r="G782" s="232"/>
      <c r="H782" s="32"/>
    </row>
    <row r="783" spans="1:8" ht="15">
      <c r="A783" s="166">
        <v>17</v>
      </c>
      <c r="B783" s="102" t="str">
        <f t="shared" si="46"/>
        <v>Dindori</v>
      </c>
      <c r="C783" s="229">
        <v>1100.2145700000001</v>
      </c>
      <c r="D783" s="230">
        <v>31.004166046523878</v>
      </c>
      <c r="E783" s="168">
        <f t="shared" si="47"/>
        <v>2.8180108582386683E-2</v>
      </c>
      <c r="F783" s="231"/>
      <c r="G783" s="232"/>
      <c r="H783" s="32"/>
    </row>
    <row r="784" spans="1:8" ht="15">
      <c r="A784" s="166">
        <v>18</v>
      </c>
      <c r="B784" s="102" t="str">
        <f t="shared" si="46"/>
        <v>Guna</v>
      </c>
      <c r="C784" s="229">
        <v>1178.3044104000001</v>
      </c>
      <c r="D784" s="230">
        <v>94.581257324997438</v>
      </c>
      <c r="E784" s="168">
        <f t="shared" si="47"/>
        <v>8.0268949594179878E-2</v>
      </c>
      <c r="F784" s="231"/>
      <c r="G784" s="232"/>
      <c r="H784" s="32"/>
    </row>
    <row r="785" spans="1:8" ht="15">
      <c r="A785" s="166">
        <v>19</v>
      </c>
      <c r="B785" s="102" t="str">
        <f t="shared" si="46"/>
        <v>Gwalior</v>
      </c>
      <c r="C785" s="229">
        <v>1064.6729739500001</v>
      </c>
      <c r="D785" s="230">
        <v>-39.752959533479988</v>
      </c>
      <c r="E785" s="168">
        <f t="shared" si="47"/>
        <v>-3.7338187881292922E-2</v>
      </c>
      <c r="F785" s="231"/>
      <c r="G785" s="232"/>
      <c r="H785" s="32"/>
    </row>
    <row r="786" spans="1:8" ht="15">
      <c r="A786" s="166">
        <v>20</v>
      </c>
      <c r="B786" s="102" t="str">
        <f t="shared" si="46"/>
        <v>Harda</v>
      </c>
      <c r="C786" s="229">
        <v>494.3006484</v>
      </c>
      <c r="D786" s="230">
        <v>-1.0929089450756422</v>
      </c>
      <c r="E786" s="168">
        <f t="shared" si="47"/>
        <v>-2.2110206584055173E-3</v>
      </c>
      <c r="F786" s="231"/>
      <c r="G786" s="232"/>
      <c r="H786" s="32"/>
    </row>
    <row r="787" spans="1:8" ht="15">
      <c r="A787" s="166">
        <v>21</v>
      </c>
      <c r="B787" s="102" t="str">
        <f t="shared" si="46"/>
        <v>Hoshangabad</v>
      </c>
      <c r="C787" s="229">
        <v>938.67227219999995</v>
      </c>
      <c r="D787" s="230">
        <v>172.06916415666626</v>
      </c>
      <c r="E787" s="168">
        <f t="shared" si="47"/>
        <v>0.18331122507047276</v>
      </c>
      <c r="F787" s="231"/>
      <c r="G787" s="232"/>
      <c r="H787" s="32"/>
    </row>
    <row r="788" spans="1:8" ht="15">
      <c r="A788" s="166">
        <v>22</v>
      </c>
      <c r="B788" s="102" t="str">
        <f t="shared" si="46"/>
        <v>Indore</v>
      </c>
      <c r="C788" s="229">
        <v>1246.3088702999999</v>
      </c>
      <c r="D788" s="230">
        <v>-119.55082480217808</v>
      </c>
      <c r="E788" s="168">
        <f t="shared" si="47"/>
        <v>-9.592391392785396E-2</v>
      </c>
      <c r="F788" s="231"/>
      <c r="G788" s="232"/>
      <c r="H788" s="32"/>
    </row>
    <row r="789" spans="1:8" ht="15">
      <c r="A789" s="166">
        <v>23</v>
      </c>
      <c r="B789" s="102" t="str">
        <f t="shared" si="46"/>
        <v>Jabalpur</v>
      </c>
      <c r="C789" s="229">
        <v>1528.5576968999999</v>
      </c>
      <c r="D789" s="230">
        <v>281.62935278451585</v>
      </c>
      <c r="E789" s="168">
        <f t="shared" si="47"/>
        <v>0.18424515695787988</v>
      </c>
      <c r="F789" s="231"/>
      <c r="G789" s="232"/>
      <c r="H789" s="32"/>
    </row>
    <row r="790" spans="1:8" ht="15">
      <c r="A790" s="166">
        <v>24</v>
      </c>
      <c r="B790" s="102" t="str">
        <f t="shared" si="46"/>
        <v>Jhabua</v>
      </c>
      <c r="C790" s="229">
        <v>1688.830435695</v>
      </c>
      <c r="D790" s="230">
        <v>1347.9889204753342</v>
      </c>
      <c r="E790" s="168">
        <f t="shared" si="47"/>
        <v>0.79817895981996545</v>
      </c>
      <c r="F790" s="231"/>
      <c r="G790" s="232"/>
      <c r="H790" s="32"/>
    </row>
    <row r="791" spans="1:8" ht="15">
      <c r="A791" s="166">
        <v>25</v>
      </c>
      <c r="B791" s="102" t="str">
        <f t="shared" si="46"/>
        <v>Katni</v>
      </c>
      <c r="C791" s="229">
        <v>1479.2568179999998</v>
      </c>
      <c r="D791" s="230">
        <v>74.852653268451874</v>
      </c>
      <c r="E791" s="168">
        <f t="shared" si="47"/>
        <v>5.0601526629875493E-2</v>
      </c>
      <c r="F791" s="231"/>
      <c r="G791" s="232"/>
      <c r="H791" s="32"/>
    </row>
    <row r="792" spans="1:8" ht="15">
      <c r="A792" s="166">
        <v>26</v>
      </c>
      <c r="B792" s="102" t="str">
        <f t="shared" si="46"/>
        <v>Khandwa</v>
      </c>
      <c r="C792" s="229">
        <v>1573.7630688000002</v>
      </c>
      <c r="D792" s="230">
        <v>1198.131750191963</v>
      </c>
      <c r="E792" s="168">
        <f t="shared" si="47"/>
        <v>0.76131647383588852</v>
      </c>
      <c r="F792" s="231"/>
      <c r="G792" s="232"/>
      <c r="H792" s="32"/>
    </row>
    <row r="793" spans="1:8" ht="15">
      <c r="A793" s="166">
        <v>27</v>
      </c>
      <c r="B793" s="102" t="str">
        <f t="shared" si="46"/>
        <v>Khargone</v>
      </c>
      <c r="C793" s="229">
        <v>1604.7645821999999</v>
      </c>
      <c r="D793" s="230">
        <v>168.22707643060176</v>
      </c>
      <c r="E793" s="168">
        <f t="shared" si="47"/>
        <v>0.10482975403157035</v>
      </c>
      <c r="F793" s="231"/>
      <c r="G793" s="232"/>
      <c r="H793" s="32"/>
    </row>
    <row r="794" spans="1:8" ht="15">
      <c r="A794" s="166">
        <v>28</v>
      </c>
      <c r="B794" s="102" t="str">
        <f t="shared" si="46"/>
        <v>Mandla</v>
      </c>
      <c r="C794" s="229">
        <v>1403.4291765</v>
      </c>
      <c r="D794" s="230">
        <v>292.36433942489816</v>
      </c>
      <c r="E794" s="168">
        <f t="shared" si="47"/>
        <v>0.20832140611044092</v>
      </c>
      <c r="F794" s="231"/>
      <c r="G794" s="232"/>
      <c r="H794" s="32"/>
    </row>
    <row r="795" spans="1:8" ht="15">
      <c r="A795" s="166">
        <v>29</v>
      </c>
      <c r="B795" s="102" t="str">
        <f t="shared" si="46"/>
        <v>Mandsaur</v>
      </c>
      <c r="C795" s="229">
        <v>1190.7432810000003</v>
      </c>
      <c r="D795" s="230">
        <v>92.551050137954576</v>
      </c>
      <c r="E795" s="168">
        <f t="shared" si="47"/>
        <v>7.7725443943071515E-2</v>
      </c>
      <c r="F795" s="231"/>
      <c r="G795" s="232"/>
      <c r="H795" s="32"/>
    </row>
    <row r="796" spans="1:8" ht="15">
      <c r="A796" s="166">
        <v>30</v>
      </c>
      <c r="B796" s="102" t="str">
        <f t="shared" si="46"/>
        <v>Morena</v>
      </c>
      <c r="C796" s="229">
        <v>1856.5452262999997</v>
      </c>
      <c r="D796" s="230">
        <v>-55.351684635584739</v>
      </c>
      <c r="E796" s="168">
        <f t="shared" si="47"/>
        <v>-2.9814347558824533E-2</v>
      </c>
      <c r="F796" s="231"/>
      <c r="G796" s="232"/>
      <c r="H796" s="32"/>
    </row>
    <row r="797" spans="1:8" ht="15">
      <c r="A797" s="166">
        <v>31</v>
      </c>
      <c r="B797" s="102" t="str">
        <f t="shared" si="46"/>
        <v>Narsinghpur</v>
      </c>
      <c r="C797" s="229">
        <v>837.60676349999994</v>
      </c>
      <c r="D797" s="230">
        <v>242.18527098090527</v>
      </c>
      <c r="E797" s="168">
        <f t="shared" si="47"/>
        <v>0.28913958379337429</v>
      </c>
      <c r="F797" s="231"/>
      <c r="G797" s="232"/>
      <c r="H797" s="32"/>
    </row>
    <row r="798" spans="1:8" ht="15">
      <c r="A798" s="166">
        <v>32</v>
      </c>
      <c r="B798" s="102" t="str">
        <f t="shared" si="46"/>
        <v>Neemuch</v>
      </c>
      <c r="C798" s="229">
        <v>631.87515299999995</v>
      </c>
      <c r="D798" s="230">
        <v>151.4445430460687</v>
      </c>
      <c r="E798" s="168">
        <f t="shared" si="47"/>
        <v>0.23967478753839955</v>
      </c>
      <c r="F798" s="231"/>
      <c r="G798" s="232"/>
      <c r="H798" s="32"/>
    </row>
    <row r="799" spans="1:8" ht="15">
      <c r="A799" s="166">
        <v>33</v>
      </c>
      <c r="B799" s="102" t="str">
        <f t="shared" si="46"/>
        <v>Panna</v>
      </c>
      <c r="C799" s="229">
        <v>1300.6938039000001</v>
      </c>
      <c r="D799" s="230">
        <v>78.479437037207333</v>
      </c>
      <c r="E799" s="168">
        <f t="shared" si="47"/>
        <v>6.0336596362567885E-2</v>
      </c>
      <c r="F799" s="231"/>
      <c r="G799" s="232"/>
      <c r="H799" s="32"/>
    </row>
    <row r="800" spans="1:8" ht="15">
      <c r="A800" s="166">
        <v>34</v>
      </c>
      <c r="B800" s="102" t="str">
        <f t="shared" si="46"/>
        <v>Raisen</v>
      </c>
      <c r="C800" s="229">
        <v>1337.0470990499998</v>
      </c>
      <c r="D800" s="230">
        <v>128.09395293962211</v>
      </c>
      <c r="E800" s="168">
        <f t="shared" si="47"/>
        <v>9.5803620553558344E-2</v>
      </c>
      <c r="F800" s="231"/>
      <c r="G800" s="232"/>
      <c r="H800" s="32"/>
    </row>
    <row r="801" spans="1:8" ht="15">
      <c r="A801" s="166">
        <v>35</v>
      </c>
      <c r="B801" s="102" t="str">
        <f t="shared" si="46"/>
        <v>Rajgarh</v>
      </c>
      <c r="C801" s="229">
        <v>1382.3191980000001</v>
      </c>
      <c r="D801" s="230">
        <v>364.97383316523798</v>
      </c>
      <c r="E801" s="168">
        <f t="shared" si="47"/>
        <v>0.26403006895462211</v>
      </c>
      <c r="F801" s="231"/>
      <c r="G801" s="232"/>
      <c r="H801" s="32"/>
    </row>
    <row r="802" spans="1:8" ht="15">
      <c r="A802" s="166">
        <v>36</v>
      </c>
      <c r="B802" s="102" t="str">
        <f t="shared" si="46"/>
        <v>Ratlam</v>
      </c>
      <c r="C802" s="229">
        <v>1562.3829390000001</v>
      </c>
      <c r="D802" s="230">
        <v>54.681870739378567</v>
      </c>
      <c r="E802" s="168">
        <f t="shared" si="47"/>
        <v>3.4999019366134136E-2</v>
      </c>
      <c r="F802" s="231"/>
      <c r="G802" s="232"/>
      <c r="H802" s="32"/>
    </row>
    <row r="803" spans="1:8" ht="15">
      <c r="A803" s="166">
        <v>37</v>
      </c>
      <c r="B803" s="102" t="str">
        <f t="shared" si="46"/>
        <v>Rewa</v>
      </c>
      <c r="C803" s="229">
        <v>1853.8714428000001</v>
      </c>
      <c r="D803" s="230">
        <v>-76.525744176983594</v>
      </c>
      <c r="E803" s="168">
        <f t="shared" si="47"/>
        <v>-4.1278883966950113E-2</v>
      </c>
      <c r="F803" s="231"/>
      <c r="G803" s="232"/>
      <c r="H803" s="32"/>
    </row>
    <row r="804" spans="1:8" ht="15">
      <c r="A804" s="166">
        <v>38</v>
      </c>
      <c r="B804" s="102" t="str">
        <f t="shared" si="46"/>
        <v>Sagar</v>
      </c>
      <c r="C804" s="229">
        <v>2353.7602375000001</v>
      </c>
      <c r="D804" s="230">
        <v>-565.04689692447198</v>
      </c>
      <c r="E804" s="168">
        <f t="shared" si="47"/>
        <v>-0.24006136560647542</v>
      </c>
      <c r="F804" s="231"/>
      <c r="G804" s="232"/>
      <c r="H804" s="32"/>
    </row>
    <row r="805" spans="1:8" ht="15">
      <c r="A805" s="166">
        <v>39</v>
      </c>
      <c r="B805" s="102" t="str">
        <f t="shared" si="46"/>
        <v>Satna</v>
      </c>
      <c r="C805" s="229">
        <v>2107.2876252999999</v>
      </c>
      <c r="D805" s="230">
        <v>289.2564456197847</v>
      </c>
      <c r="E805" s="168">
        <f t="shared" si="47"/>
        <v>0.1372648148012568</v>
      </c>
      <c r="F805" s="231"/>
      <c r="G805" s="232"/>
      <c r="H805" s="32"/>
    </row>
    <row r="806" spans="1:8" ht="15">
      <c r="A806" s="166">
        <v>40</v>
      </c>
      <c r="B806" s="102" t="str">
        <f t="shared" si="46"/>
        <v>Sehore</v>
      </c>
      <c r="C806" s="229">
        <v>1083.1219230000002</v>
      </c>
      <c r="D806" s="230">
        <v>89.199469259905896</v>
      </c>
      <c r="E806" s="168">
        <f t="shared" si="47"/>
        <v>8.2354042851282852E-2</v>
      </c>
      <c r="F806" s="231"/>
      <c r="G806" s="232"/>
      <c r="H806" s="32"/>
    </row>
    <row r="807" spans="1:8" ht="15">
      <c r="A807" s="166">
        <v>41</v>
      </c>
      <c r="B807" s="102" t="str">
        <f t="shared" si="46"/>
        <v>Seoni</v>
      </c>
      <c r="C807" s="229">
        <v>1683.7428075</v>
      </c>
      <c r="D807" s="230">
        <v>-415.22768532747489</v>
      </c>
      <c r="E807" s="168">
        <f t="shared" si="47"/>
        <v>-0.24660992372344545</v>
      </c>
      <c r="F807" s="231"/>
      <c r="G807" s="232"/>
      <c r="H807" s="32"/>
    </row>
    <row r="808" spans="1:8" ht="15">
      <c r="A808" s="166">
        <v>42</v>
      </c>
      <c r="B808" s="102" t="str">
        <f t="shared" si="46"/>
        <v>Shahdol</v>
      </c>
      <c r="C808" s="229">
        <v>1309.3100294999999</v>
      </c>
      <c r="D808" s="230">
        <v>10.443254452726009</v>
      </c>
      <c r="E808" s="168">
        <f t="shared" si="47"/>
        <v>7.9761509630489006E-3</v>
      </c>
      <c r="F808" s="231"/>
      <c r="G808" s="232"/>
      <c r="H808" s="32"/>
    </row>
    <row r="809" spans="1:8" ht="15">
      <c r="A809" s="166">
        <v>43</v>
      </c>
      <c r="B809" s="102" t="str">
        <f t="shared" si="46"/>
        <v>Shajapur</v>
      </c>
      <c r="C809" s="229">
        <v>630.22726650000004</v>
      </c>
      <c r="D809" s="230">
        <v>183.87921434627384</v>
      </c>
      <c r="E809" s="168">
        <f t="shared" si="47"/>
        <v>0.29176651681139826</v>
      </c>
      <c r="F809" s="231"/>
      <c r="G809" s="232"/>
      <c r="H809" s="32"/>
    </row>
    <row r="810" spans="1:8" ht="15">
      <c r="A810" s="166">
        <v>44</v>
      </c>
      <c r="B810" s="102" t="str">
        <f t="shared" si="46"/>
        <v>Sheopur</v>
      </c>
      <c r="C810" s="229">
        <v>932.29521560000001</v>
      </c>
      <c r="D810" s="230">
        <v>-37.31446984451231</v>
      </c>
      <c r="E810" s="168">
        <f t="shared" si="47"/>
        <v>-4.0024306914948314E-2</v>
      </c>
      <c r="F810" s="231"/>
      <c r="G810" s="232"/>
      <c r="H810" s="32"/>
    </row>
    <row r="811" spans="1:8" ht="15">
      <c r="A811" s="166">
        <v>45</v>
      </c>
      <c r="B811" s="102" t="str">
        <f t="shared" si="46"/>
        <v>Shivpuri</v>
      </c>
      <c r="C811" s="229">
        <v>2201.7114419049999</v>
      </c>
      <c r="D811" s="230">
        <v>521.77696711547742</v>
      </c>
      <c r="E811" s="168">
        <f t="shared" si="47"/>
        <v>0.23698698984096536</v>
      </c>
      <c r="F811" s="231"/>
      <c r="G811" s="232"/>
      <c r="H811" s="32"/>
    </row>
    <row r="812" spans="1:8" ht="15">
      <c r="A812" s="166">
        <v>46</v>
      </c>
      <c r="B812" s="102" t="str">
        <f t="shared" si="46"/>
        <v>Sidhi</v>
      </c>
      <c r="C812" s="229">
        <v>1695.7311388799999</v>
      </c>
      <c r="D812" s="230">
        <v>792.15103409971221</v>
      </c>
      <c r="E812" s="168">
        <f t="shared" si="47"/>
        <v>0.46714423999014004</v>
      </c>
      <c r="F812" s="231"/>
      <c r="G812" s="232"/>
      <c r="H812" s="32"/>
    </row>
    <row r="813" spans="1:8" ht="15">
      <c r="A813" s="166">
        <v>47</v>
      </c>
      <c r="B813" s="102" t="str">
        <f t="shared" si="46"/>
        <v>Singroli</v>
      </c>
      <c r="C813" s="229">
        <v>1496.5201173</v>
      </c>
      <c r="D813" s="230">
        <v>506.15964787457864</v>
      </c>
      <c r="E813" s="168">
        <f t="shared" si="47"/>
        <v>0.33822441945370207</v>
      </c>
      <c r="F813" s="231"/>
      <c r="G813" s="232"/>
      <c r="H813" s="32"/>
    </row>
    <row r="814" spans="1:8" ht="15">
      <c r="A814" s="166">
        <v>48</v>
      </c>
      <c r="B814" s="102" t="str">
        <f t="shared" si="46"/>
        <v>Tikamgarh</v>
      </c>
      <c r="C814" s="229">
        <v>2070.6392266000003</v>
      </c>
      <c r="D814" s="230">
        <v>119.62293098247426</v>
      </c>
      <c r="E814" s="168">
        <f t="shared" si="47"/>
        <v>5.7771015561651318E-2</v>
      </c>
      <c r="F814" s="231"/>
      <c r="G814" s="232"/>
      <c r="H814" s="32"/>
    </row>
    <row r="815" spans="1:8" ht="15">
      <c r="A815" s="166">
        <v>49</v>
      </c>
      <c r="B815" s="102" t="str">
        <f t="shared" si="46"/>
        <v>Ujjain</v>
      </c>
      <c r="C815" s="229">
        <v>1165.9981788</v>
      </c>
      <c r="D815" s="230">
        <v>570.54904945687258</v>
      </c>
      <c r="E815" s="168">
        <f t="shared" si="47"/>
        <v>0.48932241904876683</v>
      </c>
      <c r="F815" s="231"/>
      <c r="G815" s="232"/>
      <c r="H815" s="32"/>
    </row>
    <row r="816" spans="1:8" ht="15">
      <c r="A816" s="166">
        <v>50</v>
      </c>
      <c r="B816" s="102" t="str">
        <f t="shared" si="46"/>
        <v>Umaria</v>
      </c>
      <c r="C816" s="229">
        <v>819.85754680000002</v>
      </c>
      <c r="D816" s="230">
        <v>182.01160715960239</v>
      </c>
      <c r="E816" s="168">
        <f t="shared" si="47"/>
        <v>0.22200394186772446</v>
      </c>
      <c r="F816" s="231"/>
      <c r="G816" s="232"/>
      <c r="H816" s="32"/>
    </row>
    <row r="817" spans="1:8" ht="15">
      <c r="A817" s="166">
        <v>51</v>
      </c>
      <c r="B817" s="102" t="str">
        <f t="shared" si="46"/>
        <v>Vidisha</v>
      </c>
      <c r="C817" s="229">
        <v>1772.7729608999998</v>
      </c>
      <c r="D817" s="230">
        <v>344.89749856215371</v>
      </c>
      <c r="E817" s="168">
        <f>D817/C817</f>
        <v>0.19455254912454015</v>
      </c>
      <c r="F817" s="231"/>
      <c r="G817" s="232"/>
      <c r="H817" s="32"/>
    </row>
    <row r="818" spans="1:8">
      <c r="A818" s="192"/>
      <c r="B818" s="82" t="s">
        <v>18</v>
      </c>
      <c r="C818" s="173">
        <f>SUM(C767:C817)</f>
        <v>70037.524018779994</v>
      </c>
      <c r="D818" s="173">
        <f>SUM(D767:D817)</f>
        <v>7900.1383391451982</v>
      </c>
      <c r="E818" s="174">
        <f t="shared" si="47"/>
        <v>0.11279865257696489</v>
      </c>
      <c r="F818" s="179"/>
      <c r="G818" s="233"/>
      <c r="H818" s="32"/>
    </row>
    <row r="819" spans="1:8">
      <c r="A819" s="234"/>
      <c r="B819" s="235"/>
      <c r="C819" s="236"/>
      <c r="D819" s="236"/>
      <c r="E819" s="237"/>
      <c r="F819" s="175"/>
      <c r="G819" s="233"/>
      <c r="H819" s="32"/>
    </row>
    <row r="820" spans="1:8">
      <c r="A820" s="6" t="s">
        <v>183</v>
      </c>
      <c r="B820" s="157"/>
      <c r="C820" s="158"/>
      <c r="D820" s="157"/>
      <c r="E820" s="157"/>
      <c r="F820" s="157"/>
      <c r="G820" s="231"/>
      <c r="H820" s="32"/>
    </row>
    <row r="821" spans="1:8">
      <c r="A821" s="157"/>
      <c r="B821" s="157"/>
      <c r="C821" s="157"/>
      <c r="D821" s="157"/>
      <c r="E821" s="157" t="s">
        <v>180</v>
      </c>
      <c r="F821" s="7"/>
      <c r="G821" s="7"/>
      <c r="H821" s="32"/>
    </row>
    <row r="822" spans="1:8" ht="51" customHeight="1">
      <c r="A822" s="161" t="s">
        <v>134</v>
      </c>
      <c r="B822" s="161" t="s">
        <v>135</v>
      </c>
      <c r="C822" s="53" t="str">
        <f>C765</f>
        <v>Allocation for 2018-19</v>
      </c>
      <c r="D822" s="53" t="s">
        <v>184</v>
      </c>
      <c r="E822" s="53" t="s">
        <v>141</v>
      </c>
      <c r="F822" s="176"/>
      <c r="G822" s="177"/>
      <c r="H822" s="32"/>
    </row>
    <row r="823" spans="1:8" ht="12" customHeight="1">
      <c r="A823" s="164">
        <v>1</v>
      </c>
      <c r="B823" s="164">
        <v>2</v>
      </c>
      <c r="C823" s="165">
        <v>3</v>
      </c>
      <c r="D823" s="165">
        <v>4</v>
      </c>
      <c r="E823" s="165">
        <v>5</v>
      </c>
      <c r="F823" s="176"/>
      <c r="G823" s="177"/>
      <c r="H823" s="32"/>
    </row>
    <row r="824" spans="1:8" ht="12.75" customHeight="1">
      <c r="A824" s="166">
        <v>1</v>
      </c>
      <c r="B824" s="102" t="str">
        <f t="shared" ref="B824:B874" si="48">B47</f>
        <v>Agar Malwa</v>
      </c>
      <c r="C824" s="229">
        <f t="shared" ref="C824:C874" si="49">C767</f>
        <v>563.04988739999999</v>
      </c>
      <c r="D824" s="167">
        <f t="shared" ref="D824:D874" si="50">D891+E891-D954</f>
        <v>319.37575698253136</v>
      </c>
      <c r="E824" s="238">
        <f t="shared" ref="E824:E875" si="51">D824/C824</f>
        <v>0.56722461744431807</v>
      </c>
      <c r="F824" s="231"/>
      <c r="G824" s="239"/>
      <c r="H824" s="32"/>
    </row>
    <row r="825" spans="1:8" ht="12.75" customHeight="1">
      <c r="A825" s="166">
        <v>2</v>
      </c>
      <c r="B825" s="102" t="str">
        <f t="shared" si="48"/>
        <v>Anooppur</v>
      </c>
      <c r="C825" s="229">
        <f t="shared" si="49"/>
        <v>726.68388000000004</v>
      </c>
      <c r="D825" s="167">
        <f t="shared" si="50"/>
        <v>791.47914164607209</v>
      </c>
      <c r="E825" s="238">
        <f t="shared" si="51"/>
        <v>1.0891656790929118</v>
      </c>
      <c r="F825" s="231"/>
      <c r="G825" s="239"/>
      <c r="H825" s="32"/>
    </row>
    <row r="826" spans="1:8" ht="12.75" customHeight="1">
      <c r="A826" s="166">
        <v>3</v>
      </c>
      <c r="B826" s="102" t="str">
        <f t="shared" si="48"/>
        <v>Alirajpur</v>
      </c>
      <c r="C826" s="229">
        <f t="shared" si="49"/>
        <v>1085.5989377999999</v>
      </c>
      <c r="D826" s="167">
        <f t="shared" si="50"/>
        <v>-369.45060232432979</v>
      </c>
      <c r="E826" s="238">
        <f t="shared" si="51"/>
        <v>-0.34031960557462682</v>
      </c>
      <c r="F826" s="231"/>
      <c r="G826" s="239"/>
      <c r="H826" s="32"/>
    </row>
    <row r="827" spans="1:8" ht="12.75" customHeight="1">
      <c r="A827" s="166">
        <v>4</v>
      </c>
      <c r="B827" s="102" t="str">
        <f t="shared" si="48"/>
        <v>Ashoknagar</v>
      </c>
      <c r="C827" s="229">
        <f t="shared" si="49"/>
        <v>956.5165796</v>
      </c>
      <c r="D827" s="167">
        <f t="shared" si="50"/>
        <v>-163.26609993115676</v>
      </c>
      <c r="E827" s="238">
        <f t="shared" si="51"/>
        <v>-0.17068820699316267</v>
      </c>
      <c r="F827" s="231"/>
      <c r="G827" s="239"/>
      <c r="H827" s="32"/>
    </row>
    <row r="828" spans="1:8" ht="12.75" customHeight="1">
      <c r="A828" s="166">
        <v>5</v>
      </c>
      <c r="B828" s="102" t="str">
        <f t="shared" si="48"/>
        <v>Badwani</v>
      </c>
      <c r="C828" s="229">
        <f t="shared" si="49"/>
        <v>1409.8275632999998</v>
      </c>
      <c r="D828" s="167">
        <f t="shared" si="50"/>
        <v>80.684355926417538</v>
      </c>
      <c r="E828" s="238">
        <f t="shared" si="51"/>
        <v>5.722994643228476E-2</v>
      </c>
      <c r="F828" s="231"/>
      <c r="G828" s="239"/>
      <c r="H828" s="32"/>
    </row>
    <row r="829" spans="1:8" ht="12.75" customHeight="1">
      <c r="A829" s="166">
        <v>6</v>
      </c>
      <c r="B829" s="102" t="str">
        <f t="shared" si="48"/>
        <v>Balaghat</v>
      </c>
      <c r="C829" s="167">
        <f t="shared" si="49"/>
        <v>1934.2001405999999</v>
      </c>
      <c r="D829" s="167">
        <f t="shared" si="50"/>
        <v>-330.72183609530703</v>
      </c>
      <c r="E829" s="238">
        <f t="shared" si="51"/>
        <v>-0.17098635717848476</v>
      </c>
      <c r="F829" s="231"/>
      <c r="G829" s="239"/>
      <c r="H829" s="32"/>
    </row>
    <row r="830" spans="1:8" ht="12.75" customHeight="1">
      <c r="A830" s="166">
        <v>7</v>
      </c>
      <c r="B830" s="102" t="str">
        <f t="shared" si="48"/>
        <v>Betul</v>
      </c>
      <c r="C830" s="229">
        <f t="shared" si="49"/>
        <v>1783.9134845999999</v>
      </c>
      <c r="D830" s="167">
        <f t="shared" si="50"/>
        <v>-35.986912468598575</v>
      </c>
      <c r="E830" s="238">
        <f t="shared" si="51"/>
        <v>-2.0173014431060139E-2</v>
      </c>
      <c r="F830" s="231"/>
      <c r="G830" s="239"/>
      <c r="H830" s="32"/>
    </row>
    <row r="831" spans="1:8" ht="12.75" customHeight="1">
      <c r="A831" s="166">
        <v>8</v>
      </c>
      <c r="B831" s="102" t="str">
        <f t="shared" si="48"/>
        <v>Bhind</v>
      </c>
      <c r="C831" s="229">
        <f t="shared" si="49"/>
        <v>1290.3120058000002</v>
      </c>
      <c r="D831" s="167">
        <f t="shared" si="50"/>
        <v>53.983815886957927</v>
      </c>
      <c r="E831" s="238">
        <f t="shared" si="51"/>
        <v>4.1837800194293069E-2</v>
      </c>
      <c r="F831" s="231"/>
      <c r="G831" s="239"/>
      <c r="H831" s="32"/>
    </row>
    <row r="832" spans="1:8" ht="12.75" customHeight="1">
      <c r="A832" s="166">
        <v>9</v>
      </c>
      <c r="B832" s="102" t="str">
        <f t="shared" si="48"/>
        <v>Bhopal</v>
      </c>
      <c r="C832" s="229">
        <f t="shared" si="49"/>
        <v>1184.3800176</v>
      </c>
      <c r="D832" s="167">
        <f t="shared" si="50"/>
        <v>-92.131472702298879</v>
      </c>
      <c r="E832" s="238">
        <f t="shared" si="51"/>
        <v>-7.7788776687563455E-2</v>
      </c>
      <c r="F832" s="231"/>
      <c r="G832" s="239"/>
      <c r="H832" s="32"/>
    </row>
    <row r="833" spans="1:8" ht="12.75" customHeight="1">
      <c r="A833" s="166">
        <v>10</v>
      </c>
      <c r="B833" s="102" t="str">
        <f t="shared" si="48"/>
        <v>Burhanpur</v>
      </c>
      <c r="C833" s="229">
        <f t="shared" si="49"/>
        <v>787.15296269999999</v>
      </c>
      <c r="D833" s="167">
        <f t="shared" si="50"/>
        <v>11.348415612911936</v>
      </c>
      <c r="E833" s="238">
        <f t="shared" si="51"/>
        <v>1.4417039826650628E-2</v>
      </c>
      <c r="F833" s="231"/>
      <c r="G833" s="239"/>
      <c r="H833" s="32"/>
    </row>
    <row r="834" spans="1:8" ht="12.75" customHeight="1">
      <c r="A834" s="166">
        <v>11</v>
      </c>
      <c r="B834" s="102" t="str">
        <f t="shared" si="48"/>
        <v>Chhatarpur</v>
      </c>
      <c r="C834" s="229">
        <f t="shared" si="49"/>
        <v>1871.0363348999999</v>
      </c>
      <c r="D834" s="167">
        <f t="shared" si="50"/>
        <v>310.07211150293961</v>
      </c>
      <c r="E834" s="238">
        <f t="shared" si="51"/>
        <v>0.16572212186328911</v>
      </c>
      <c r="F834" s="231"/>
      <c r="G834" s="239"/>
      <c r="H834" s="32"/>
    </row>
    <row r="835" spans="1:8" ht="12.75" customHeight="1">
      <c r="A835" s="166">
        <v>12</v>
      </c>
      <c r="B835" s="102" t="str">
        <f t="shared" si="48"/>
        <v>Chhindwara</v>
      </c>
      <c r="C835" s="229">
        <f t="shared" si="49"/>
        <v>2203.5042899999999</v>
      </c>
      <c r="D835" s="167">
        <f t="shared" si="50"/>
        <v>-365.77305975086369</v>
      </c>
      <c r="E835" s="238">
        <f t="shared" si="51"/>
        <v>-0.16599607335044658</v>
      </c>
      <c r="F835" s="231"/>
      <c r="G835" s="239"/>
      <c r="H835" s="32"/>
    </row>
    <row r="836" spans="1:8" ht="12.75" customHeight="1">
      <c r="A836" s="166">
        <v>13</v>
      </c>
      <c r="B836" s="102" t="str">
        <f t="shared" si="48"/>
        <v>Damoh</v>
      </c>
      <c r="C836" s="229">
        <f t="shared" si="49"/>
        <v>1592.9429814999999</v>
      </c>
      <c r="D836" s="167">
        <f t="shared" si="50"/>
        <v>61.079199422641068</v>
      </c>
      <c r="E836" s="238">
        <f t="shared" si="51"/>
        <v>3.8343619408853946E-2</v>
      </c>
      <c r="F836" s="231"/>
      <c r="G836" s="239"/>
      <c r="H836" s="32"/>
    </row>
    <row r="837" spans="1:8" ht="12.75" customHeight="1">
      <c r="A837" s="166">
        <v>14</v>
      </c>
      <c r="B837" s="102" t="str">
        <f t="shared" si="48"/>
        <v>Datia</v>
      </c>
      <c r="C837" s="229">
        <f t="shared" si="49"/>
        <v>674.61194860000001</v>
      </c>
      <c r="D837" s="167">
        <f t="shared" si="50"/>
        <v>235.97773841352728</v>
      </c>
      <c r="E837" s="238">
        <f t="shared" si="51"/>
        <v>0.349797745064024</v>
      </c>
      <c r="F837" s="231"/>
      <c r="G837" s="239"/>
      <c r="H837" s="32"/>
    </row>
    <row r="838" spans="1:8" ht="12.75" customHeight="1">
      <c r="A838" s="166">
        <v>15</v>
      </c>
      <c r="B838" s="102" t="str">
        <f t="shared" si="48"/>
        <v>Dewas</v>
      </c>
      <c r="C838" s="229">
        <f t="shared" si="49"/>
        <v>1294.2160764</v>
      </c>
      <c r="D838" s="167">
        <f t="shared" si="50"/>
        <v>18.59494675375845</v>
      </c>
      <c r="E838" s="238">
        <f t="shared" si="51"/>
        <v>1.4367729695865219E-2</v>
      </c>
      <c r="F838" s="231"/>
      <c r="G838" s="239"/>
      <c r="H838" s="32"/>
    </row>
    <row r="839" spans="1:8" ht="12.75" customHeight="1">
      <c r="A839" s="166">
        <v>16</v>
      </c>
      <c r="B839" s="102" t="str">
        <f t="shared" si="48"/>
        <v>Dhar</v>
      </c>
      <c r="C839" s="229">
        <f t="shared" si="49"/>
        <v>2102.4407820000001</v>
      </c>
      <c r="D839" s="167">
        <f t="shared" si="50"/>
        <v>-18.363353790129395</v>
      </c>
      <c r="E839" s="238">
        <f t="shared" si="51"/>
        <v>-8.7343025056148254E-3</v>
      </c>
      <c r="F839" s="231"/>
      <c r="G839" s="239"/>
      <c r="H839" s="32"/>
    </row>
    <row r="840" spans="1:8" ht="12.75" customHeight="1">
      <c r="A840" s="166">
        <v>17</v>
      </c>
      <c r="B840" s="102" t="str">
        <f t="shared" si="48"/>
        <v>Dindori</v>
      </c>
      <c r="C840" s="229">
        <f t="shared" si="49"/>
        <v>1100.2145700000001</v>
      </c>
      <c r="D840" s="167">
        <f t="shared" si="50"/>
        <v>-54.244100363475923</v>
      </c>
      <c r="E840" s="238">
        <f t="shared" si="51"/>
        <v>-4.9303201250530539E-2</v>
      </c>
      <c r="F840" s="231"/>
      <c r="G840" s="239"/>
      <c r="H840" s="32"/>
    </row>
    <row r="841" spans="1:8" ht="12.75" customHeight="1">
      <c r="A841" s="166">
        <v>18</v>
      </c>
      <c r="B841" s="102" t="str">
        <f t="shared" si="48"/>
        <v>Guna</v>
      </c>
      <c r="C841" s="229">
        <f t="shared" si="49"/>
        <v>1178.3044104000001</v>
      </c>
      <c r="D841" s="167">
        <f t="shared" si="50"/>
        <v>152.13704240299762</v>
      </c>
      <c r="E841" s="238">
        <f t="shared" si="51"/>
        <v>0.12911522783094015</v>
      </c>
      <c r="F841" s="231"/>
      <c r="G841" s="239"/>
      <c r="H841" s="32"/>
    </row>
    <row r="842" spans="1:8" ht="12.75" customHeight="1">
      <c r="A842" s="166">
        <v>19</v>
      </c>
      <c r="B842" s="102" t="str">
        <f t="shared" si="48"/>
        <v>Gwalior</v>
      </c>
      <c r="C842" s="229">
        <f t="shared" si="49"/>
        <v>1064.6729739500001</v>
      </c>
      <c r="D842" s="167">
        <f t="shared" si="50"/>
        <v>-77.99756831347986</v>
      </c>
      <c r="E842" s="238">
        <f t="shared" si="51"/>
        <v>-7.3259648945632791E-2</v>
      </c>
      <c r="F842" s="231"/>
      <c r="G842" s="239"/>
      <c r="H842" s="32"/>
    </row>
    <row r="843" spans="1:8" ht="12.75" customHeight="1">
      <c r="A843" s="166">
        <v>20</v>
      </c>
      <c r="B843" s="102" t="str">
        <f t="shared" si="48"/>
        <v>Harda</v>
      </c>
      <c r="C843" s="167">
        <f t="shared" si="49"/>
        <v>494.3006484</v>
      </c>
      <c r="D843" s="167">
        <f t="shared" si="50"/>
        <v>70.729542566924351</v>
      </c>
      <c r="E843" s="238">
        <f t="shared" si="51"/>
        <v>0.14309012702262996</v>
      </c>
      <c r="F843" s="231"/>
      <c r="G843" s="239"/>
      <c r="H843" s="32"/>
    </row>
    <row r="844" spans="1:8" ht="12.75" customHeight="1">
      <c r="A844" s="166">
        <v>21</v>
      </c>
      <c r="B844" s="102" t="str">
        <f t="shared" si="48"/>
        <v>Hoshangabad</v>
      </c>
      <c r="C844" s="229">
        <f t="shared" si="49"/>
        <v>938.67227219999995</v>
      </c>
      <c r="D844" s="167">
        <f t="shared" si="50"/>
        <v>157.11513645266621</v>
      </c>
      <c r="E844" s="238">
        <f t="shared" si="51"/>
        <v>0.16738018273878466</v>
      </c>
      <c r="F844" s="231"/>
      <c r="G844" s="239"/>
      <c r="H844" s="32"/>
    </row>
    <row r="845" spans="1:8" ht="12.75" customHeight="1">
      <c r="A845" s="166">
        <v>22</v>
      </c>
      <c r="B845" s="102" t="str">
        <f t="shared" si="48"/>
        <v>Indore</v>
      </c>
      <c r="C845" s="229">
        <f t="shared" si="49"/>
        <v>1246.3088702999999</v>
      </c>
      <c r="D845" s="167">
        <f t="shared" si="50"/>
        <v>-285.43071611017797</v>
      </c>
      <c r="E845" s="238">
        <f t="shared" si="51"/>
        <v>-0.22902084941549983</v>
      </c>
      <c r="F845" s="231"/>
      <c r="G845" s="239"/>
      <c r="H845" s="32"/>
    </row>
    <row r="846" spans="1:8" ht="12.75" customHeight="1">
      <c r="A846" s="166">
        <v>23</v>
      </c>
      <c r="B846" s="102" t="str">
        <f t="shared" si="48"/>
        <v>Jabalpur</v>
      </c>
      <c r="C846" s="229">
        <f t="shared" si="49"/>
        <v>1528.5576968999999</v>
      </c>
      <c r="D846" s="167">
        <f t="shared" si="50"/>
        <v>226.56609179651559</v>
      </c>
      <c r="E846" s="238">
        <f t="shared" si="51"/>
        <v>0.14822213924669264</v>
      </c>
      <c r="F846" s="231"/>
      <c r="G846" s="239"/>
      <c r="H846" s="32"/>
    </row>
    <row r="847" spans="1:8" ht="12.75" customHeight="1">
      <c r="A847" s="166">
        <v>24</v>
      </c>
      <c r="B847" s="102" t="str">
        <f t="shared" si="48"/>
        <v>Jhabua</v>
      </c>
      <c r="C847" s="229">
        <f t="shared" si="49"/>
        <v>1688.830435695</v>
      </c>
      <c r="D847" s="167">
        <f t="shared" si="50"/>
        <v>1275.5891290033342</v>
      </c>
      <c r="E847" s="238">
        <f t="shared" si="51"/>
        <v>0.75530917849570511</v>
      </c>
      <c r="F847" s="231"/>
      <c r="G847" s="239"/>
      <c r="H847" s="32"/>
    </row>
    <row r="848" spans="1:8" ht="12.75" customHeight="1">
      <c r="A848" s="166">
        <v>25</v>
      </c>
      <c r="B848" s="102" t="str">
        <f t="shared" si="48"/>
        <v>Katni</v>
      </c>
      <c r="C848" s="229">
        <f t="shared" si="49"/>
        <v>1479.2568179999998</v>
      </c>
      <c r="D848" s="167">
        <f t="shared" si="50"/>
        <v>98.089610044451774</v>
      </c>
      <c r="E848" s="238">
        <f t="shared" si="51"/>
        <v>6.6310061140750332E-2</v>
      </c>
      <c r="F848" s="231"/>
      <c r="G848" s="239"/>
      <c r="H848" s="32"/>
    </row>
    <row r="849" spans="1:8" ht="12.75" customHeight="1">
      <c r="A849" s="166">
        <v>26</v>
      </c>
      <c r="B849" s="102" t="str">
        <f t="shared" si="48"/>
        <v>Khandwa</v>
      </c>
      <c r="C849" s="229">
        <f t="shared" si="49"/>
        <v>1573.7630688000002</v>
      </c>
      <c r="D849" s="167">
        <f t="shared" si="50"/>
        <v>1344.9286650439631</v>
      </c>
      <c r="E849" s="238">
        <f t="shared" si="51"/>
        <v>0.85459412011077107</v>
      </c>
      <c r="F849" s="231"/>
      <c r="G849" s="239"/>
      <c r="H849" s="32"/>
    </row>
    <row r="850" spans="1:8" ht="12.75" customHeight="1">
      <c r="A850" s="166">
        <v>27</v>
      </c>
      <c r="B850" s="102" t="str">
        <f t="shared" si="48"/>
        <v>Khargone</v>
      </c>
      <c r="C850" s="229">
        <f t="shared" si="49"/>
        <v>1604.7645821999999</v>
      </c>
      <c r="D850" s="167">
        <f t="shared" si="50"/>
        <v>176.76715706460163</v>
      </c>
      <c r="E850" s="238">
        <f t="shared" si="51"/>
        <v>0.11015145712043846</v>
      </c>
      <c r="F850" s="231"/>
      <c r="G850" s="239"/>
      <c r="H850" s="32"/>
    </row>
    <row r="851" spans="1:8" ht="12.75" customHeight="1">
      <c r="A851" s="166">
        <v>28</v>
      </c>
      <c r="B851" s="102" t="str">
        <f t="shared" si="48"/>
        <v>Mandla</v>
      </c>
      <c r="C851" s="229">
        <f t="shared" si="49"/>
        <v>1403.4291765</v>
      </c>
      <c r="D851" s="167">
        <f t="shared" si="50"/>
        <v>217.21538599289852</v>
      </c>
      <c r="E851" s="238">
        <f t="shared" si="51"/>
        <v>0.15477474006533776</v>
      </c>
      <c r="F851" s="231"/>
      <c r="G851" s="239"/>
      <c r="H851" s="32"/>
    </row>
    <row r="852" spans="1:8" ht="12.75" customHeight="1">
      <c r="A852" s="166">
        <v>29</v>
      </c>
      <c r="B852" s="102" t="str">
        <f t="shared" si="48"/>
        <v>Mandsaur</v>
      </c>
      <c r="C852" s="229">
        <f t="shared" si="49"/>
        <v>1190.7432810000003</v>
      </c>
      <c r="D852" s="167">
        <f t="shared" si="50"/>
        <v>137.06891667995467</v>
      </c>
      <c r="E852" s="238">
        <f t="shared" si="51"/>
        <v>0.1151120639243436</v>
      </c>
      <c r="F852" s="231"/>
      <c r="G852" s="239"/>
      <c r="H852" s="32"/>
    </row>
    <row r="853" spans="1:8" ht="12.75" customHeight="1">
      <c r="A853" s="166">
        <v>30</v>
      </c>
      <c r="B853" s="102" t="str">
        <f t="shared" si="48"/>
        <v>Morena</v>
      </c>
      <c r="C853" s="229">
        <f t="shared" si="49"/>
        <v>1856.5452262999997</v>
      </c>
      <c r="D853" s="167">
        <f t="shared" si="50"/>
        <v>87.099749212415645</v>
      </c>
      <c r="E853" s="238">
        <f t="shared" si="51"/>
        <v>4.6914962252765056E-2</v>
      </c>
      <c r="F853" s="231"/>
      <c r="G853" s="239"/>
      <c r="H853" s="32"/>
    </row>
    <row r="854" spans="1:8" ht="12.75" customHeight="1">
      <c r="A854" s="166">
        <v>31</v>
      </c>
      <c r="B854" s="102" t="str">
        <f t="shared" si="48"/>
        <v>Narsinghpur</v>
      </c>
      <c r="C854" s="229">
        <f t="shared" si="49"/>
        <v>837.60676349999994</v>
      </c>
      <c r="D854" s="167">
        <f t="shared" si="50"/>
        <v>306.14770521090531</v>
      </c>
      <c r="E854" s="238">
        <f t="shared" si="51"/>
        <v>0.36550290488539655</v>
      </c>
      <c r="F854" s="231"/>
      <c r="G854" s="239"/>
      <c r="H854" s="32"/>
    </row>
    <row r="855" spans="1:8" ht="12.75" customHeight="1">
      <c r="A855" s="166">
        <v>32</v>
      </c>
      <c r="B855" s="102" t="str">
        <f t="shared" si="48"/>
        <v>Neemuch</v>
      </c>
      <c r="C855" s="229">
        <f t="shared" si="49"/>
        <v>631.87515299999995</v>
      </c>
      <c r="D855" s="167">
        <f t="shared" si="50"/>
        <v>217.68345995206869</v>
      </c>
      <c r="E855" s="238">
        <f t="shared" si="51"/>
        <v>0.3445039085942167</v>
      </c>
      <c r="F855" s="231"/>
      <c r="G855" s="239"/>
      <c r="H855" s="32"/>
    </row>
    <row r="856" spans="1:8" ht="12.75" customHeight="1">
      <c r="A856" s="166">
        <v>33</v>
      </c>
      <c r="B856" s="102" t="str">
        <f t="shared" si="48"/>
        <v>Panna</v>
      </c>
      <c r="C856" s="229">
        <f t="shared" si="49"/>
        <v>1300.6938039000001</v>
      </c>
      <c r="D856" s="167">
        <f t="shared" si="50"/>
        <v>68.141068109207481</v>
      </c>
      <c r="E856" s="238">
        <f t="shared" si="51"/>
        <v>5.2388246876315783E-2</v>
      </c>
      <c r="F856" s="231"/>
      <c r="G856" s="239"/>
      <c r="H856" s="32"/>
    </row>
    <row r="857" spans="1:8" ht="12.75" customHeight="1">
      <c r="A857" s="166">
        <v>34</v>
      </c>
      <c r="B857" s="102" t="str">
        <f t="shared" si="48"/>
        <v>Raisen</v>
      </c>
      <c r="C857" s="229">
        <f t="shared" si="49"/>
        <v>1337.0470990499998</v>
      </c>
      <c r="D857" s="167">
        <f t="shared" si="50"/>
        <v>-58.865274012377768</v>
      </c>
      <c r="E857" s="238">
        <f t="shared" si="51"/>
        <v>-4.4026327908869317E-2</v>
      </c>
      <c r="F857" s="231"/>
      <c r="G857" s="239"/>
      <c r="H857" s="32"/>
    </row>
    <row r="858" spans="1:8" ht="12.75" customHeight="1">
      <c r="A858" s="166">
        <v>35</v>
      </c>
      <c r="B858" s="102" t="str">
        <f t="shared" si="48"/>
        <v>Rajgarh</v>
      </c>
      <c r="C858" s="229">
        <f t="shared" si="49"/>
        <v>1382.3191980000001</v>
      </c>
      <c r="D858" s="167">
        <f t="shared" si="50"/>
        <v>257.23993050123795</v>
      </c>
      <c r="E858" s="238">
        <f t="shared" si="51"/>
        <v>0.18609300288487921</v>
      </c>
      <c r="F858" s="231"/>
      <c r="G858" s="239"/>
      <c r="H858" s="32"/>
    </row>
    <row r="859" spans="1:8" ht="12.75" customHeight="1">
      <c r="A859" s="166">
        <v>36</v>
      </c>
      <c r="B859" s="102" t="str">
        <f t="shared" si="48"/>
        <v>Ratlam</v>
      </c>
      <c r="C859" s="229">
        <f t="shared" si="49"/>
        <v>1562.3829390000001</v>
      </c>
      <c r="D859" s="167">
        <f t="shared" si="50"/>
        <v>115.16673808137853</v>
      </c>
      <c r="E859" s="238">
        <f t="shared" si="51"/>
        <v>7.371223482195137E-2</v>
      </c>
      <c r="F859" s="231"/>
      <c r="G859" s="239"/>
      <c r="H859" s="32"/>
    </row>
    <row r="860" spans="1:8" ht="12.75" customHeight="1">
      <c r="A860" s="166">
        <v>37</v>
      </c>
      <c r="B860" s="102" t="str">
        <f t="shared" si="48"/>
        <v>Rewa</v>
      </c>
      <c r="C860" s="229">
        <f t="shared" si="49"/>
        <v>1853.8714428000001</v>
      </c>
      <c r="D860" s="167">
        <f t="shared" si="50"/>
        <v>-75.582127116983656</v>
      </c>
      <c r="E860" s="238">
        <f t="shared" si="51"/>
        <v>-4.0769885857256626E-2</v>
      </c>
      <c r="F860" s="231"/>
      <c r="G860" s="239"/>
      <c r="H860" s="32"/>
    </row>
    <row r="861" spans="1:8" ht="12.75" customHeight="1">
      <c r="A861" s="166">
        <v>38</v>
      </c>
      <c r="B861" s="102" t="str">
        <f t="shared" si="48"/>
        <v>Sagar</v>
      </c>
      <c r="C861" s="229">
        <f t="shared" si="49"/>
        <v>2353.7602375000001</v>
      </c>
      <c r="D861" s="167">
        <f t="shared" si="50"/>
        <v>-435.66595716447227</v>
      </c>
      <c r="E861" s="238">
        <f t="shared" si="51"/>
        <v>-0.18509360053902782</v>
      </c>
      <c r="F861" s="231"/>
      <c r="G861" s="239"/>
      <c r="H861" s="32"/>
    </row>
    <row r="862" spans="1:8" ht="12.75" customHeight="1">
      <c r="A862" s="166">
        <v>39</v>
      </c>
      <c r="B862" s="102" t="str">
        <f t="shared" si="48"/>
        <v>Satna</v>
      </c>
      <c r="C862" s="167">
        <f t="shared" si="49"/>
        <v>2107.2876252999999</v>
      </c>
      <c r="D862" s="167">
        <f t="shared" si="50"/>
        <v>522.60118445578451</v>
      </c>
      <c r="E862" s="238">
        <f t="shared" si="51"/>
        <v>0.2479970831610542</v>
      </c>
      <c r="F862" s="231"/>
      <c r="G862" s="239"/>
      <c r="H862" s="32"/>
    </row>
    <row r="863" spans="1:8" ht="12.75" customHeight="1">
      <c r="A863" s="166">
        <v>40</v>
      </c>
      <c r="B863" s="102" t="str">
        <f t="shared" si="48"/>
        <v>Sehore</v>
      </c>
      <c r="C863" s="229">
        <f t="shared" si="49"/>
        <v>1083.1219230000002</v>
      </c>
      <c r="D863" s="167">
        <f t="shared" si="50"/>
        <v>34.343573033906068</v>
      </c>
      <c r="E863" s="238">
        <f t="shared" si="51"/>
        <v>3.1707947466137719E-2</v>
      </c>
      <c r="F863" s="231"/>
      <c r="G863" s="239"/>
      <c r="H863" s="32"/>
    </row>
    <row r="864" spans="1:8" ht="12.75" customHeight="1">
      <c r="A864" s="166">
        <v>41</v>
      </c>
      <c r="B864" s="102" t="str">
        <f t="shared" si="48"/>
        <v>Seoni</v>
      </c>
      <c r="C864" s="229">
        <f t="shared" si="49"/>
        <v>1683.7428075</v>
      </c>
      <c r="D864" s="167">
        <f t="shared" si="50"/>
        <v>-379.4629626514751</v>
      </c>
      <c r="E864" s="238">
        <f t="shared" si="51"/>
        <v>-0.22536872078158832</v>
      </c>
      <c r="F864" s="231"/>
      <c r="G864" s="239"/>
      <c r="H864" s="32"/>
    </row>
    <row r="865" spans="1:9" ht="12.75" customHeight="1">
      <c r="A865" s="166">
        <v>42</v>
      </c>
      <c r="B865" s="102" t="str">
        <f t="shared" si="48"/>
        <v>Shahdol</v>
      </c>
      <c r="C865" s="229">
        <f t="shared" si="49"/>
        <v>1309.3100294999999</v>
      </c>
      <c r="D865" s="167">
        <f t="shared" si="50"/>
        <v>15.6120498127259</v>
      </c>
      <c r="E865" s="238">
        <f t="shared" si="51"/>
        <v>1.1923875522963678E-2</v>
      </c>
      <c r="F865" s="231"/>
      <c r="G865" s="239"/>
      <c r="H865" s="32"/>
    </row>
    <row r="866" spans="1:9" ht="12.75" customHeight="1">
      <c r="A866" s="166">
        <v>43</v>
      </c>
      <c r="B866" s="102" t="str">
        <f t="shared" si="48"/>
        <v>Shajapur</v>
      </c>
      <c r="C866" s="229">
        <f t="shared" si="49"/>
        <v>630.22726650000004</v>
      </c>
      <c r="D866" s="167">
        <f t="shared" si="50"/>
        <v>260.79949250627396</v>
      </c>
      <c r="E866" s="238">
        <f t="shared" si="51"/>
        <v>0.41381816745987132</v>
      </c>
      <c r="F866" s="231"/>
      <c r="G866" s="239"/>
      <c r="H866" s="32"/>
    </row>
    <row r="867" spans="1:9" ht="12.75" customHeight="1">
      <c r="A867" s="166">
        <v>44</v>
      </c>
      <c r="B867" s="102" t="str">
        <f t="shared" si="48"/>
        <v>Sheopur</v>
      </c>
      <c r="C867" s="229">
        <f t="shared" si="49"/>
        <v>932.29521560000001</v>
      </c>
      <c r="D867" s="167">
        <f t="shared" si="50"/>
        <v>96.08699751548761</v>
      </c>
      <c r="E867" s="238">
        <f t="shared" si="51"/>
        <v>0.10306499047476997</v>
      </c>
      <c r="F867" s="231"/>
      <c r="G867" s="239"/>
      <c r="H867" s="32"/>
    </row>
    <row r="868" spans="1:9" ht="12.75" customHeight="1">
      <c r="A868" s="166">
        <v>45</v>
      </c>
      <c r="B868" s="102" t="str">
        <f t="shared" si="48"/>
        <v>Shivpuri</v>
      </c>
      <c r="C868" s="229">
        <f t="shared" si="49"/>
        <v>2201.7114419049999</v>
      </c>
      <c r="D868" s="167">
        <f t="shared" si="50"/>
        <v>400.67153085547716</v>
      </c>
      <c r="E868" s="238">
        <f t="shared" si="51"/>
        <v>0.18198185431093628</v>
      </c>
      <c r="F868" s="231"/>
      <c r="G868" s="239"/>
      <c r="H868" s="32"/>
    </row>
    <row r="869" spans="1:9" ht="12.75" customHeight="1">
      <c r="A869" s="166">
        <v>46</v>
      </c>
      <c r="B869" s="102" t="str">
        <f t="shared" si="48"/>
        <v>Sidhi</v>
      </c>
      <c r="C869" s="229">
        <f t="shared" si="49"/>
        <v>1695.7311388799999</v>
      </c>
      <c r="D869" s="167">
        <f t="shared" si="50"/>
        <v>562.09546971371265</v>
      </c>
      <c r="E869" s="238">
        <f t="shared" si="51"/>
        <v>0.33147676351863575</v>
      </c>
      <c r="F869" s="231"/>
      <c r="G869" s="239"/>
      <c r="H869" s="32"/>
    </row>
    <row r="870" spans="1:9" ht="12.75" customHeight="1">
      <c r="A870" s="166">
        <v>47</v>
      </c>
      <c r="B870" s="102" t="str">
        <f t="shared" si="48"/>
        <v>Singroli</v>
      </c>
      <c r="C870" s="167">
        <f t="shared" si="49"/>
        <v>1496.5201173</v>
      </c>
      <c r="D870" s="167">
        <f t="shared" si="50"/>
        <v>521.44484980657899</v>
      </c>
      <c r="E870" s="238">
        <f t="shared" si="51"/>
        <v>0.3484382493617007</v>
      </c>
      <c r="F870" s="231"/>
      <c r="G870" s="239"/>
      <c r="H870" s="32"/>
    </row>
    <row r="871" spans="1:9" ht="12.75" customHeight="1">
      <c r="A871" s="166">
        <v>48</v>
      </c>
      <c r="B871" s="102" t="str">
        <f t="shared" si="48"/>
        <v>Tikamgarh</v>
      </c>
      <c r="C871" s="229">
        <f t="shared" si="49"/>
        <v>2070.6392266000003</v>
      </c>
      <c r="D871" s="167">
        <f t="shared" si="50"/>
        <v>203.64620481647444</v>
      </c>
      <c r="E871" s="238">
        <f t="shared" si="51"/>
        <v>9.834943827991828E-2</v>
      </c>
      <c r="F871" s="231"/>
      <c r="G871" s="239"/>
      <c r="H871" s="32"/>
    </row>
    <row r="872" spans="1:9" ht="12.75" customHeight="1">
      <c r="A872" s="166">
        <v>49</v>
      </c>
      <c r="B872" s="102" t="str">
        <f t="shared" si="48"/>
        <v>Ujjain</v>
      </c>
      <c r="C872" s="229">
        <f t="shared" si="49"/>
        <v>1165.9981788</v>
      </c>
      <c r="D872" s="167">
        <f t="shared" si="50"/>
        <v>529.75624717687242</v>
      </c>
      <c r="E872" s="238">
        <f t="shared" si="51"/>
        <v>0.45433711373552654</v>
      </c>
      <c r="F872" s="231"/>
      <c r="G872" s="239"/>
      <c r="H872" s="32"/>
    </row>
    <row r="873" spans="1:9" ht="12.75" customHeight="1">
      <c r="A873" s="166">
        <v>50</v>
      </c>
      <c r="B873" s="102" t="str">
        <f t="shared" si="48"/>
        <v>Umaria</v>
      </c>
      <c r="C873" s="229">
        <f t="shared" si="49"/>
        <v>819.85754680000002</v>
      </c>
      <c r="D873" s="167">
        <f t="shared" si="50"/>
        <v>270.89621943760244</v>
      </c>
      <c r="E873" s="238">
        <f t="shared" si="51"/>
        <v>0.33041864467179949</v>
      </c>
      <c r="F873" s="231"/>
      <c r="G873" s="239"/>
      <c r="H873" s="32"/>
    </row>
    <row r="874" spans="1:9" ht="12.75" customHeight="1">
      <c r="A874" s="166">
        <v>51</v>
      </c>
      <c r="B874" s="102" t="str">
        <f t="shared" si="48"/>
        <v>Vidisha</v>
      </c>
      <c r="C874" s="229">
        <f t="shared" si="49"/>
        <v>1772.7729608999998</v>
      </c>
      <c r="D874" s="167">
        <f t="shared" si="50"/>
        <v>445.95309505415344</v>
      </c>
      <c r="E874" s="238">
        <f>D874/C874</f>
        <v>0.25155680106252992</v>
      </c>
      <c r="F874" s="231"/>
      <c r="G874" s="239"/>
      <c r="H874" s="32"/>
    </row>
    <row r="875" spans="1:9">
      <c r="A875" s="192"/>
      <c r="B875" s="82" t="s">
        <v>18</v>
      </c>
      <c r="C875" s="173">
        <f>SUM(C824:C874)</f>
        <v>70037.524018779994</v>
      </c>
      <c r="D875" s="173">
        <f>SUM(D824:D874)</f>
        <v>7911.2456816532012</v>
      </c>
      <c r="E875" s="240">
        <f t="shared" si="51"/>
        <v>0.11295724388446206</v>
      </c>
      <c r="F875" s="179"/>
      <c r="G875" s="241"/>
      <c r="H875" s="32"/>
    </row>
    <row r="876" spans="1:9">
      <c r="A876" s="242" t="s">
        <v>185</v>
      </c>
      <c r="B876" s="157"/>
      <c r="C876" s="157"/>
      <c r="D876" s="157"/>
      <c r="E876" s="157"/>
      <c r="F876" s="157"/>
      <c r="G876" s="159"/>
      <c r="H876" s="32"/>
      <c r="I876" s="195">
        <f>F942-D1005</f>
        <v>7911.2456816531922</v>
      </c>
    </row>
    <row r="877" spans="1:9" hidden="1">
      <c r="A877" s="157"/>
      <c r="B877" s="157"/>
      <c r="C877" s="157"/>
      <c r="D877" s="157"/>
      <c r="E877" s="157"/>
      <c r="F877" s="157"/>
      <c r="G877" s="159"/>
      <c r="H877" s="32"/>
    </row>
    <row r="878" spans="1:9" hidden="1">
      <c r="A878" s="243" t="s">
        <v>145</v>
      </c>
      <c r="B878" s="243" t="s">
        <v>186</v>
      </c>
      <c r="C878" s="243" t="s">
        <v>187</v>
      </c>
      <c r="D878" s="244"/>
      <c r="E878" s="7"/>
      <c r="F878" s="7"/>
      <c r="G878" s="32"/>
      <c r="H878" s="32"/>
    </row>
    <row r="879" spans="1:9" hidden="1">
      <c r="A879" s="245">
        <v>1</v>
      </c>
      <c r="B879" s="79">
        <f>B880/A880</f>
        <v>1.1043019786255908</v>
      </c>
      <c r="C879" s="79">
        <f>C880/A880</f>
        <v>0.85</v>
      </c>
      <c r="D879" s="244"/>
      <c r="E879" s="7"/>
      <c r="F879" s="7"/>
      <c r="G879" s="32"/>
      <c r="H879" s="32"/>
    </row>
    <row r="880" spans="1:9" hidden="1">
      <c r="A880" s="40">
        <v>47718.17</v>
      </c>
      <c r="B880" s="167">
        <v>52695.269547392301</v>
      </c>
      <c r="C880" s="167">
        <f>A880*85/100</f>
        <v>40560.444499999998</v>
      </c>
      <c r="D880" s="40"/>
      <c r="E880" s="7"/>
      <c r="F880" s="7"/>
      <c r="G880" s="32"/>
      <c r="H880" s="32"/>
    </row>
    <row r="881" spans="1:8" hidden="1">
      <c r="A881" s="7"/>
      <c r="B881" s="7"/>
      <c r="C881" s="7"/>
      <c r="D881" s="7"/>
      <c r="E881" s="7"/>
      <c r="F881" s="7"/>
      <c r="G881" s="32"/>
      <c r="H881" s="32"/>
    </row>
    <row r="882" spans="1:8" hidden="1">
      <c r="A882" s="7"/>
      <c r="B882" s="7"/>
      <c r="C882" s="7"/>
      <c r="D882" s="7"/>
      <c r="E882" s="7"/>
      <c r="F882" s="7"/>
      <c r="G882" s="32"/>
      <c r="H882" s="32"/>
    </row>
    <row r="883" spans="1:8" ht="8.25" customHeight="1">
      <c r="A883" s="7"/>
      <c r="B883" s="7"/>
      <c r="C883" s="7"/>
      <c r="D883" s="7"/>
      <c r="E883" s="7"/>
      <c r="F883" s="7"/>
      <c r="G883" s="32"/>
      <c r="H883" s="32"/>
    </row>
    <row r="884" spans="1:8" ht="25.5">
      <c r="A884" s="129" t="s">
        <v>145</v>
      </c>
      <c r="B884" s="129" t="s">
        <v>188</v>
      </c>
      <c r="C884" s="129" t="s">
        <v>189</v>
      </c>
      <c r="D884" s="181" t="s">
        <v>148</v>
      </c>
      <c r="E884" s="129" t="s">
        <v>149</v>
      </c>
      <c r="F884" s="129" t="s">
        <v>150</v>
      </c>
      <c r="G884" s="32"/>
      <c r="H884" s="32"/>
    </row>
    <row r="885" spans="1:8">
      <c r="A885" s="182">
        <f>$C$818</f>
        <v>70037.524018779994</v>
      </c>
      <c r="B885" s="182">
        <f>$D$818</f>
        <v>7900.1383391451982</v>
      </c>
      <c r="C885" s="182">
        <f>$E$942</f>
        <v>62306.689999999995</v>
      </c>
      <c r="D885" s="182">
        <f>B885+C885</f>
        <v>70206.828339145199</v>
      </c>
      <c r="E885" s="183">
        <f>D885/A885</f>
        <v>1.0024173373164906</v>
      </c>
      <c r="F885" s="182">
        <f>A885*85/100</f>
        <v>59531.895415962994</v>
      </c>
      <c r="G885" s="32"/>
      <c r="H885" s="32"/>
    </row>
    <row r="886" spans="1:8">
      <c r="A886" s="234"/>
      <c r="B886" s="235"/>
      <c r="C886" s="246"/>
      <c r="D886" s="246"/>
      <c r="E886" s="247"/>
      <c r="F886" s="175"/>
      <c r="G886" s="241"/>
      <c r="H886" s="32"/>
    </row>
    <row r="887" spans="1:8">
      <c r="A887" s="6" t="s">
        <v>190</v>
      </c>
      <c r="B887" s="157"/>
      <c r="C887" s="158"/>
      <c r="D887" s="157"/>
      <c r="E887" s="157"/>
      <c r="F887" s="157"/>
      <c r="G887" s="157"/>
      <c r="H887" s="32"/>
    </row>
    <row r="888" spans="1:8">
      <c r="A888" s="157"/>
      <c r="B888" s="157"/>
      <c r="C888" s="157"/>
      <c r="D888" s="157"/>
      <c r="E888" s="157"/>
      <c r="F888" s="157"/>
      <c r="G888" s="157" t="s">
        <v>180</v>
      </c>
      <c r="H888" s="32"/>
    </row>
    <row r="889" spans="1:8" ht="53.25" customHeight="1">
      <c r="A889" s="161" t="s">
        <v>134</v>
      </c>
      <c r="B889" s="161" t="s">
        <v>135</v>
      </c>
      <c r="C889" s="53" t="str">
        <f>C822</f>
        <v>Allocation for 2018-19</v>
      </c>
      <c r="D889" s="53" t="s">
        <v>191</v>
      </c>
      <c r="E889" s="53" t="s">
        <v>192</v>
      </c>
      <c r="F889" s="53" t="s">
        <v>193</v>
      </c>
      <c r="G889" s="53" t="s">
        <v>194</v>
      </c>
      <c r="H889" s="32"/>
    </row>
    <row r="890" spans="1:8" ht="13.5" customHeight="1">
      <c r="A890" s="164">
        <v>1</v>
      </c>
      <c r="B890" s="164">
        <v>2</v>
      </c>
      <c r="C890" s="165">
        <v>3</v>
      </c>
      <c r="D890" s="165">
        <v>4</v>
      </c>
      <c r="E890" s="165">
        <v>5</v>
      </c>
      <c r="F890" s="165">
        <v>6</v>
      </c>
      <c r="G890" s="248">
        <v>7</v>
      </c>
      <c r="H890" s="32"/>
    </row>
    <row r="891" spans="1:8" ht="15">
      <c r="A891" s="166">
        <v>1</v>
      </c>
      <c r="B891" s="102" t="str">
        <f t="shared" ref="B891:B941" si="52">B47</f>
        <v>Agar Malwa</v>
      </c>
      <c r="C891" s="229">
        <f t="shared" ref="C891:D906" si="53">C767</f>
        <v>563.04988739999999</v>
      </c>
      <c r="D891" s="230">
        <f t="shared" si="53"/>
        <v>250.85138082253144</v>
      </c>
      <c r="E891" s="167">
        <v>580.26</v>
      </c>
      <c r="F891" s="249">
        <f t="shared" ref="F891:F941" si="54">SUM(D891:E891)</f>
        <v>831.11138082253137</v>
      </c>
      <c r="G891" s="238">
        <f t="shared" ref="G891:G942" si="55">F891/C891</f>
        <v>1.4760883527752062</v>
      </c>
      <c r="H891" s="32"/>
    </row>
    <row r="892" spans="1:8" ht="15">
      <c r="A892" s="166">
        <v>2</v>
      </c>
      <c r="B892" s="102" t="str">
        <f t="shared" si="52"/>
        <v>Anooppur</v>
      </c>
      <c r="C892" s="229">
        <f t="shared" si="53"/>
        <v>726.68388000000004</v>
      </c>
      <c r="D892" s="230">
        <f t="shared" si="53"/>
        <v>455.88755803207209</v>
      </c>
      <c r="E892" s="167">
        <v>1012.76</v>
      </c>
      <c r="F892" s="249">
        <f t="shared" si="54"/>
        <v>1468.6475580320721</v>
      </c>
      <c r="G892" s="238">
        <f t="shared" si="55"/>
        <v>2.0210267469151399</v>
      </c>
      <c r="H892" s="32"/>
    </row>
    <row r="893" spans="1:8" ht="15">
      <c r="A893" s="166">
        <v>3</v>
      </c>
      <c r="B893" s="102" t="str">
        <f t="shared" si="52"/>
        <v>Alirajpur</v>
      </c>
      <c r="C893" s="229">
        <f t="shared" si="53"/>
        <v>1085.5989377999999</v>
      </c>
      <c r="D893" s="230">
        <f t="shared" si="53"/>
        <v>64.010263405670173</v>
      </c>
      <c r="E893" s="167">
        <v>721.85</v>
      </c>
      <c r="F893" s="249">
        <f t="shared" si="54"/>
        <v>785.86026340567014</v>
      </c>
      <c r="G893" s="238">
        <f t="shared" si="55"/>
        <v>0.7238955714144677</v>
      </c>
      <c r="H893" s="32"/>
    </row>
    <row r="894" spans="1:8" ht="15">
      <c r="A894" s="166">
        <v>4</v>
      </c>
      <c r="B894" s="102" t="str">
        <f t="shared" si="52"/>
        <v>Ashoknagar</v>
      </c>
      <c r="C894" s="229">
        <f t="shared" si="53"/>
        <v>956.5165796</v>
      </c>
      <c r="D894" s="230">
        <f t="shared" si="53"/>
        <v>-182.53038336715676</v>
      </c>
      <c r="E894" s="167">
        <v>553.53</v>
      </c>
      <c r="F894" s="249">
        <f t="shared" si="54"/>
        <v>370.99961663284319</v>
      </c>
      <c r="G894" s="238">
        <f t="shared" si="55"/>
        <v>0.38786532773743382</v>
      </c>
      <c r="H894" s="32"/>
    </row>
    <row r="895" spans="1:8" ht="15">
      <c r="A895" s="166">
        <v>5</v>
      </c>
      <c r="B895" s="102" t="str">
        <f t="shared" si="52"/>
        <v>Badwani</v>
      </c>
      <c r="C895" s="229">
        <f t="shared" si="53"/>
        <v>1409.8275632999998</v>
      </c>
      <c r="D895" s="230">
        <f t="shared" si="53"/>
        <v>304.46262747041749</v>
      </c>
      <c r="E895" s="167">
        <v>1246.07</v>
      </c>
      <c r="F895" s="249">
        <f t="shared" si="54"/>
        <v>1550.5326274704175</v>
      </c>
      <c r="G895" s="238">
        <f t="shared" si="55"/>
        <v>1.0998030311175557</v>
      </c>
      <c r="H895" s="32"/>
    </row>
    <row r="896" spans="1:8" ht="15">
      <c r="A896" s="166">
        <v>6</v>
      </c>
      <c r="B896" s="102" t="str">
        <f t="shared" si="52"/>
        <v>Balaghat</v>
      </c>
      <c r="C896" s="229">
        <f t="shared" si="53"/>
        <v>1934.2001405999999</v>
      </c>
      <c r="D896" s="230">
        <f t="shared" si="53"/>
        <v>-613.39566656730676</v>
      </c>
      <c r="E896" s="167">
        <v>2062.6</v>
      </c>
      <c r="F896" s="249">
        <f t="shared" si="54"/>
        <v>1449.2043334326931</v>
      </c>
      <c r="G896" s="238">
        <f t="shared" si="55"/>
        <v>0.74925252201829629</v>
      </c>
      <c r="H896" s="32"/>
    </row>
    <row r="897" spans="1:8" ht="15">
      <c r="A897" s="166">
        <v>7</v>
      </c>
      <c r="B897" s="102" t="str">
        <f t="shared" si="52"/>
        <v>Betul</v>
      </c>
      <c r="C897" s="229">
        <f t="shared" si="53"/>
        <v>1783.9134845999999</v>
      </c>
      <c r="D897" s="230">
        <f t="shared" si="53"/>
        <v>-16.866159696598828</v>
      </c>
      <c r="E897" s="167">
        <v>1525.3400000000001</v>
      </c>
      <c r="F897" s="249">
        <f t="shared" si="54"/>
        <v>1508.4738403034014</v>
      </c>
      <c r="G897" s="238">
        <f t="shared" si="55"/>
        <v>0.8455980928030491</v>
      </c>
      <c r="H897" s="32"/>
    </row>
    <row r="898" spans="1:8" ht="15">
      <c r="A898" s="166">
        <v>8</v>
      </c>
      <c r="B898" s="102" t="str">
        <f t="shared" si="52"/>
        <v>Bhind</v>
      </c>
      <c r="C898" s="229">
        <f t="shared" si="53"/>
        <v>1290.3120058000002</v>
      </c>
      <c r="D898" s="230">
        <f t="shared" si="53"/>
        <v>-2.2098838770417686</v>
      </c>
      <c r="E898" s="167">
        <v>1196.9299999999998</v>
      </c>
      <c r="F898" s="249">
        <f t="shared" si="54"/>
        <v>1194.720116122958</v>
      </c>
      <c r="G898" s="238">
        <f t="shared" si="55"/>
        <v>0.92591567834186372</v>
      </c>
      <c r="H898" s="32"/>
    </row>
    <row r="899" spans="1:8" ht="15">
      <c r="A899" s="166">
        <v>9</v>
      </c>
      <c r="B899" s="102" t="str">
        <f t="shared" si="52"/>
        <v>Bhopal</v>
      </c>
      <c r="C899" s="229">
        <f t="shared" si="53"/>
        <v>1184.3800176</v>
      </c>
      <c r="D899" s="230">
        <f t="shared" si="53"/>
        <v>195.31074916370105</v>
      </c>
      <c r="E899" s="167">
        <v>827.93000000000006</v>
      </c>
      <c r="F899" s="249">
        <f t="shared" si="54"/>
        <v>1023.2407491637011</v>
      </c>
      <c r="G899" s="238">
        <f t="shared" si="55"/>
        <v>0.86394631280353096</v>
      </c>
      <c r="H899" s="32"/>
    </row>
    <row r="900" spans="1:8" ht="15">
      <c r="A900" s="166">
        <v>10</v>
      </c>
      <c r="B900" s="102" t="str">
        <f t="shared" si="52"/>
        <v>Burhanpur</v>
      </c>
      <c r="C900" s="229">
        <f t="shared" si="53"/>
        <v>787.15296269999999</v>
      </c>
      <c r="D900" s="230">
        <f t="shared" si="53"/>
        <v>-7.822933137088107</v>
      </c>
      <c r="E900" s="167">
        <v>695.71</v>
      </c>
      <c r="F900" s="249">
        <f t="shared" si="54"/>
        <v>687.88706686291198</v>
      </c>
      <c r="G900" s="238">
        <f t="shared" si="55"/>
        <v>0.87389249543494352</v>
      </c>
      <c r="H900" s="32"/>
    </row>
    <row r="901" spans="1:8" ht="15">
      <c r="A901" s="166">
        <v>11</v>
      </c>
      <c r="B901" s="102" t="str">
        <f t="shared" si="52"/>
        <v>Chhatarpur</v>
      </c>
      <c r="C901" s="229">
        <f t="shared" si="53"/>
        <v>1871.0363348999999</v>
      </c>
      <c r="D901" s="230">
        <f t="shared" si="53"/>
        <v>258.15243302893987</v>
      </c>
      <c r="E901" s="167">
        <v>1947.58</v>
      </c>
      <c r="F901" s="249">
        <f t="shared" si="54"/>
        <v>2205.7324330289398</v>
      </c>
      <c r="G901" s="238">
        <f t="shared" si="55"/>
        <v>1.1788827356721687</v>
      </c>
      <c r="H901" s="32"/>
    </row>
    <row r="902" spans="1:8" ht="15">
      <c r="A902" s="166">
        <v>12</v>
      </c>
      <c r="B902" s="102" t="str">
        <f t="shared" si="52"/>
        <v>Chhindwara</v>
      </c>
      <c r="C902" s="229">
        <f t="shared" si="53"/>
        <v>2203.5042899999999</v>
      </c>
      <c r="D902" s="230">
        <f t="shared" si="53"/>
        <v>-149.07279373086368</v>
      </c>
      <c r="E902" s="167">
        <v>1721.02</v>
      </c>
      <c r="F902" s="249">
        <f t="shared" si="54"/>
        <v>1571.9472062691364</v>
      </c>
      <c r="G902" s="238">
        <f t="shared" si="55"/>
        <v>0.7133851353968258</v>
      </c>
      <c r="H902" s="32"/>
    </row>
    <row r="903" spans="1:8" ht="15">
      <c r="A903" s="166">
        <v>13</v>
      </c>
      <c r="B903" s="102" t="str">
        <f t="shared" si="52"/>
        <v>Damoh</v>
      </c>
      <c r="C903" s="229">
        <f t="shared" si="53"/>
        <v>1592.9429814999999</v>
      </c>
      <c r="D903" s="230">
        <f t="shared" si="53"/>
        <v>52.401593814640904</v>
      </c>
      <c r="E903" s="167">
        <v>1314.2600000000002</v>
      </c>
      <c r="F903" s="249">
        <f t="shared" si="54"/>
        <v>1366.661593814641</v>
      </c>
      <c r="G903" s="238">
        <f t="shared" si="55"/>
        <v>0.8579475911483786</v>
      </c>
      <c r="H903" s="32"/>
    </row>
    <row r="904" spans="1:8" ht="15">
      <c r="A904" s="166">
        <v>14</v>
      </c>
      <c r="B904" s="102" t="str">
        <f t="shared" si="52"/>
        <v>Datia</v>
      </c>
      <c r="C904" s="229">
        <f t="shared" si="53"/>
        <v>674.61194860000001</v>
      </c>
      <c r="D904" s="230">
        <f t="shared" si="53"/>
        <v>101.23972663952739</v>
      </c>
      <c r="E904" s="167">
        <v>724.42</v>
      </c>
      <c r="F904" s="249">
        <f t="shared" si="54"/>
        <v>825.65972663952732</v>
      </c>
      <c r="G904" s="238">
        <f t="shared" si="55"/>
        <v>1.2239032059141435</v>
      </c>
      <c r="H904" s="32"/>
    </row>
    <row r="905" spans="1:8" ht="15">
      <c r="A905" s="166">
        <v>15</v>
      </c>
      <c r="B905" s="102" t="str">
        <f t="shared" si="52"/>
        <v>Dewas</v>
      </c>
      <c r="C905" s="229">
        <f t="shared" si="53"/>
        <v>1294.2160764</v>
      </c>
      <c r="D905" s="230">
        <f t="shared" si="53"/>
        <v>107.15294969975862</v>
      </c>
      <c r="E905" s="167">
        <v>1066.31</v>
      </c>
      <c r="F905" s="249">
        <f t="shared" si="54"/>
        <v>1173.4629496997586</v>
      </c>
      <c r="G905" s="238">
        <f t="shared" si="55"/>
        <v>0.90669786220232318</v>
      </c>
      <c r="H905" s="32"/>
    </row>
    <row r="906" spans="1:8" ht="15">
      <c r="A906" s="166">
        <v>16</v>
      </c>
      <c r="B906" s="102" t="str">
        <f t="shared" si="52"/>
        <v>Dhar</v>
      </c>
      <c r="C906" s="229">
        <f t="shared" si="53"/>
        <v>2102.4407820000001</v>
      </c>
      <c r="D906" s="230">
        <f t="shared" si="53"/>
        <v>9.2242945538707062</v>
      </c>
      <c r="E906" s="167">
        <v>1821.83</v>
      </c>
      <c r="F906" s="249">
        <f t="shared" si="54"/>
        <v>1831.0542945538707</v>
      </c>
      <c r="G906" s="238">
        <f t="shared" si="55"/>
        <v>0.87091836794187083</v>
      </c>
      <c r="H906" s="32"/>
    </row>
    <row r="907" spans="1:8" ht="15">
      <c r="A907" s="166">
        <v>17</v>
      </c>
      <c r="B907" s="102" t="str">
        <f t="shared" si="52"/>
        <v>Dindori</v>
      </c>
      <c r="C907" s="229">
        <f t="shared" ref="C907:D922" si="56">C783</f>
        <v>1100.2145700000001</v>
      </c>
      <c r="D907" s="230">
        <f t="shared" si="56"/>
        <v>31.004166046523878</v>
      </c>
      <c r="E907" s="167">
        <v>966.23</v>
      </c>
      <c r="F907" s="249">
        <f t="shared" si="54"/>
        <v>997.23416604652391</v>
      </c>
      <c r="G907" s="238">
        <f t="shared" si="55"/>
        <v>0.90639970896451938</v>
      </c>
      <c r="H907" s="32"/>
    </row>
    <row r="908" spans="1:8" ht="15">
      <c r="A908" s="166">
        <v>18</v>
      </c>
      <c r="B908" s="102" t="str">
        <f t="shared" si="52"/>
        <v>Guna</v>
      </c>
      <c r="C908" s="229">
        <f t="shared" si="56"/>
        <v>1178.3044104000001</v>
      </c>
      <c r="D908" s="230">
        <f t="shared" si="56"/>
        <v>94.581257324997438</v>
      </c>
      <c r="E908" s="167">
        <v>1107.8000000000002</v>
      </c>
      <c r="F908" s="249">
        <f t="shared" si="54"/>
        <v>1202.3812573249977</v>
      </c>
      <c r="G908" s="238">
        <f t="shared" si="55"/>
        <v>1.0204334692397734</v>
      </c>
      <c r="H908" s="32"/>
    </row>
    <row r="909" spans="1:8" ht="15">
      <c r="A909" s="166">
        <v>19</v>
      </c>
      <c r="B909" s="102" t="str">
        <f t="shared" si="52"/>
        <v>Gwalior</v>
      </c>
      <c r="C909" s="229">
        <f t="shared" si="56"/>
        <v>1064.6729739500001</v>
      </c>
      <c r="D909" s="230">
        <f t="shared" si="56"/>
        <v>-39.752959533479988</v>
      </c>
      <c r="E909" s="167">
        <v>903.91000000000008</v>
      </c>
      <c r="F909" s="249">
        <f t="shared" si="54"/>
        <v>864.15704046652013</v>
      </c>
      <c r="G909" s="238">
        <f t="shared" si="55"/>
        <v>0.81166429655901384</v>
      </c>
      <c r="H909" s="32"/>
    </row>
    <row r="910" spans="1:8" ht="15">
      <c r="A910" s="166">
        <v>20</v>
      </c>
      <c r="B910" s="102" t="str">
        <f t="shared" si="52"/>
        <v>Harda</v>
      </c>
      <c r="C910" s="229">
        <f t="shared" si="56"/>
        <v>494.3006484</v>
      </c>
      <c r="D910" s="230">
        <f t="shared" si="56"/>
        <v>-1.0929089450756422</v>
      </c>
      <c r="E910" s="167">
        <v>523.19000000000005</v>
      </c>
      <c r="F910" s="249">
        <f t="shared" si="54"/>
        <v>522.09709105492436</v>
      </c>
      <c r="G910" s="238">
        <f t="shared" si="55"/>
        <v>1.0562338786018157</v>
      </c>
      <c r="H910" s="32"/>
    </row>
    <row r="911" spans="1:8" ht="15">
      <c r="A911" s="166">
        <v>21</v>
      </c>
      <c r="B911" s="102" t="str">
        <f t="shared" si="52"/>
        <v>Hoshangabad</v>
      </c>
      <c r="C911" s="229">
        <f t="shared" si="56"/>
        <v>938.67227219999995</v>
      </c>
      <c r="D911" s="230">
        <f t="shared" si="56"/>
        <v>172.06916415666626</v>
      </c>
      <c r="E911" s="167">
        <v>802.01</v>
      </c>
      <c r="F911" s="249">
        <f t="shared" si="54"/>
        <v>974.07916415666625</v>
      </c>
      <c r="G911" s="238">
        <f t="shared" si="55"/>
        <v>1.0377201852076465</v>
      </c>
      <c r="H911" s="32"/>
    </row>
    <row r="912" spans="1:8" ht="15">
      <c r="A912" s="166">
        <v>22</v>
      </c>
      <c r="B912" s="102" t="str">
        <f t="shared" si="52"/>
        <v>Indore</v>
      </c>
      <c r="C912" s="229">
        <f t="shared" si="56"/>
        <v>1246.3088702999999</v>
      </c>
      <c r="D912" s="230">
        <f t="shared" si="56"/>
        <v>-119.55082480217808</v>
      </c>
      <c r="E912" s="167">
        <v>1004.83</v>
      </c>
      <c r="F912" s="249">
        <f t="shared" si="54"/>
        <v>885.27917519782193</v>
      </c>
      <c r="G912" s="238">
        <f t="shared" si="55"/>
        <v>0.71032084926485817</v>
      </c>
      <c r="H912" s="32"/>
    </row>
    <row r="913" spans="1:8" ht="15">
      <c r="A913" s="166">
        <v>23</v>
      </c>
      <c r="B913" s="102" t="str">
        <f t="shared" si="52"/>
        <v>Jabalpur</v>
      </c>
      <c r="C913" s="229">
        <f t="shared" si="56"/>
        <v>1528.5576968999999</v>
      </c>
      <c r="D913" s="230">
        <f t="shared" si="56"/>
        <v>281.62935278451585</v>
      </c>
      <c r="E913" s="167">
        <v>1377.74</v>
      </c>
      <c r="F913" s="249">
        <f t="shared" si="54"/>
        <v>1659.3693527845157</v>
      </c>
      <c r="G913" s="238">
        <f t="shared" si="55"/>
        <v>1.085578487583301</v>
      </c>
      <c r="H913" s="32"/>
    </row>
    <row r="914" spans="1:8" ht="15">
      <c r="A914" s="166">
        <v>24</v>
      </c>
      <c r="B914" s="102" t="str">
        <f t="shared" si="52"/>
        <v>Jhabua</v>
      </c>
      <c r="C914" s="229">
        <f t="shared" si="56"/>
        <v>1688.830435695</v>
      </c>
      <c r="D914" s="230">
        <f t="shared" si="56"/>
        <v>1347.9889204753342</v>
      </c>
      <c r="E914" s="167">
        <v>1581.7800000000002</v>
      </c>
      <c r="F914" s="249">
        <f t="shared" si="54"/>
        <v>2929.7689204753342</v>
      </c>
      <c r="G914" s="238">
        <f t="shared" si="55"/>
        <v>1.7347916395583278</v>
      </c>
      <c r="H914" s="32"/>
    </row>
    <row r="915" spans="1:8" ht="15">
      <c r="A915" s="166">
        <v>25</v>
      </c>
      <c r="B915" s="102" t="str">
        <f t="shared" si="52"/>
        <v>Katni</v>
      </c>
      <c r="C915" s="229">
        <f t="shared" si="56"/>
        <v>1479.2568179999998</v>
      </c>
      <c r="D915" s="230">
        <f t="shared" si="56"/>
        <v>74.852653268451874</v>
      </c>
      <c r="E915" s="167">
        <v>1300.07</v>
      </c>
      <c r="F915" s="249">
        <f t="shared" si="54"/>
        <v>1374.9226532684518</v>
      </c>
      <c r="G915" s="238">
        <f t="shared" si="55"/>
        <v>0.92946852536896807</v>
      </c>
      <c r="H915" s="32"/>
    </row>
    <row r="916" spans="1:8" ht="15">
      <c r="A916" s="166">
        <v>26</v>
      </c>
      <c r="B916" s="102" t="str">
        <f t="shared" si="52"/>
        <v>Khandwa</v>
      </c>
      <c r="C916" s="229">
        <f t="shared" si="56"/>
        <v>1573.7630688000002</v>
      </c>
      <c r="D916" s="230">
        <f t="shared" si="56"/>
        <v>1198.131750191963</v>
      </c>
      <c r="E916" s="167">
        <v>1357.19</v>
      </c>
      <c r="F916" s="249">
        <f t="shared" si="54"/>
        <v>2555.321750191963</v>
      </c>
      <c r="G916" s="238">
        <f t="shared" si="55"/>
        <v>1.6237016872815582</v>
      </c>
      <c r="H916" s="32"/>
    </row>
    <row r="917" spans="1:8" ht="15">
      <c r="A917" s="166">
        <v>27</v>
      </c>
      <c r="B917" s="102" t="str">
        <f t="shared" si="52"/>
        <v>Khargone</v>
      </c>
      <c r="C917" s="229">
        <f t="shared" si="56"/>
        <v>1604.7645821999999</v>
      </c>
      <c r="D917" s="230">
        <f t="shared" si="56"/>
        <v>168.22707643060176</v>
      </c>
      <c r="E917" s="167">
        <v>1589.2399999999998</v>
      </c>
      <c r="F917" s="249">
        <f t="shared" si="54"/>
        <v>1757.4670764306015</v>
      </c>
      <c r="G917" s="238">
        <f t="shared" si="55"/>
        <v>1.0951556981780213</v>
      </c>
      <c r="H917" s="32"/>
    </row>
    <row r="918" spans="1:8" ht="15">
      <c r="A918" s="166">
        <v>28</v>
      </c>
      <c r="B918" s="102" t="str">
        <f t="shared" si="52"/>
        <v>Mandla</v>
      </c>
      <c r="C918" s="229">
        <f t="shared" si="56"/>
        <v>1403.4291765</v>
      </c>
      <c r="D918" s="230">
        <f t="shared" si="56"/>
        <v>292.36433942489816</v>
      </c>
      <c r="E918" s="167">
        <v>1227.18</v>
      </c>
      <c r="F918" s="249">
        <f t="shared" si="54"/>
        <v>1519.5443394248982</v>
      </c>
      <c r="G918" s="238">
        <f t="shared" si="55"/>
        <v>1.0827367457291124</v>
      </c>
      <c r="H918" s="32"/>
    </row>
    <row r="919" spans="1:8" ht="15">
      <c r="A919" s="166">
        <v>29</v>
      </c>
      <c r="B919" s="102" t="str">
        <f t="shared" si="52"/>
        <v>Mandsaur</v>
      </c>
      <c r="C919" s="229">
        <f t="shared" si="56"/>
        <v>1190.7432810000003</v>
      </c>
      <c r="D919" s="230">
        <f t="shared" si="56"/>
        <v>92.551050137954576</v>
      </c>
      <c r="E919" s="167">
        <v>902.05</v>
      </c>
      <c r="F919" s="249">
        <f t="shared" si="54"/>
        <v>994.60105013795453</v>
      </c>
      <c r="G919" s="238">
        <f t="shared" si="55"/>
        <v>0.8352774825675916</v>
      </c>
      <c r="H919" s="32"/>
    </row>
    <row r="920" spans="1:8" ht="15">
      <c r="A920" s="166">
        <v>30</v>
      </c>
      <c r="B920" s="102" t="str">
        <f t="shared" si="52"/>
        <v>Morena</v>
      </c>
      <c r="C920" s="229">
        <f t="shared" si="56"/>
        <v>1856.5452262999997</v>
      </c>
      <c r="D920" s="230">
        <f t="shared" si="56"/>
        <v>-55.351684635584739</v>
      </c>
      <c r="E920" s="167">
        <v>1610.5700000000002</v>
      </c>
      <c r="F920" s="249">
        <f t="shared" si="54"/>
        <v>1555.2183153644155</v>
      </c>
      <c r="G920" s="238">
        <f t="shared" si="55"/>
        <v>0.83769481795166745</v>
      </c>
      <c r="H920" s="32"/>
    </row>
    <row r="921" spans="1:8" ht="15">
      <c r="A921" s="166">
        <v>31</v>
      </c>
      <c r="B921" s="102" t="str">
        <f t="shared" si="52"/>
        <v>Narsinghpur</v>
      </c>
      <c r="C921" s="229">
        <f t="shared" si="56"/>
        <v>837.60676349999994</v>
      </c>
      <c r="D921" s="230">
        <f t="shared" si="56"/>
        <v>242.18527098090527</v>
      </c>
      <c r="E921" s="167">
        <v>827.43000000000006</v>
      </c>
      <c r="F921" s="249">
        <f t="shared" si="54"/>
        <v>1069.6152709809053</v>
      </c>
      <c r="G921" s="238">
        <f t="shared" si="55"/>
        <v>1.2769897732337321</v>
      </c>
      <c r="H921" s="32"/>
    </row>
    <row r="922" spans="1:8" ht="15">
      <c r="A922" s="166">
        <v>32</v>
      </c>
      <c r="B922" s="102" t="str">
        <f t="shared" si="52"/>
        <v>Neemuch</v>
      </c>
      <c r="C922" s="229">
        <f t="shared" si="56"/>
        <v>631.87515299999995</v>
      </c>
      <c r="D922" s="230">
        <f t="shared" si="56"/>
        <v>151.4445430460687</v>
      </c>
      <c r="E922" s="167">
        <v>695.08999999999992</v>
      </c>
      <c r="F922" s="249">
        <f t="shared" si="54"/>
        <v>846.53454304606862</v>
      </c>
      <c r="G922" s="238">
        <f t="shared" si="55"/>
        <v>1.3397180424438508</v>
      </c>
      <c r="H922" s="32"/>
    </row>
    <row r="923" spans="1:8" ht="15">
      <c r="A923" s="166">
        <v>33</v>
      </c>
      <c r="B923" s="102" t="str">
        <f t="shared" si="52"/>
        <v>Panna</v>
      </c>
      <c r="C923" s="229">
        <f t="shared" ref="C923:D938" si="57">C799</f>
        <v>1300.6938039000001</v>
      </c>
      <c r="D923" s="230">
        <f t="shared" si="57"/>
        <v>78.479437037207333</v>
      </c>
      <c r="E923" s="167">
        <v>1286.4000000000001</v>
      </c>
      <c r="F923" s="249">
        <f t="shared" si="54"/>
        <v>1364.8794370372075</v>
      </c>
      <c r="G923" s="238">
        <f t="shared" si="55"/>
        <v>1.0493472275678972</v>
      </c>
      <c r="H923" s="32"/>
    </row>
    <row r="924" spans="1:8" ht="15">
      <c r="A924" s="166">
        <v>34</v>
      </c>
      <c r="B924" s="102" t="str">
        <f t="shared" si="52"/>
        <v>Raisen</v>
      </c>
      <c r="C924" s="229">
        <f t="shared" si="57"/>
        <v>1337.0470990499998</v>
      </c>
      <c r="D924" s="230">
        <f t="shared" si="57"/>
        <v>128.09395293962211</v>
      </c>
      <c r="E924" s="167">
        <v>1160.27</v>
      </c>
      <c r="F924" s="249">
        <f t="shared" si="54"/>
        <v>1288.3639529396221</v>
      </c>
      <c r="G924" s="238">
        <f t="shared" si="55"/>
        <v>0.96358905670191564</v>
      </c>
      <c r="H924" s="32"/>
    </row>
    <row r="925" spans="1:8" ht="15">
      <c r="A925" s="166">
        <v>35</v>
      </c>
      <c r="B925" s="102" t="str">
        <f t="shared" si="52"/>
        <v>Rajgarh</v>
      </c>
      <c r="C925" s="229">
        <f t="shared" si="57"/>
        <v>1382.3191980000001</v>
      </c>
      <c r="D925" s="230">
        <f t="shared" si="57"/>
        <v>364.97383316523798</v>
      </c>
      <c r="E925" s="167">
        <v>1259.7</v>
      </c>
      <c r="F925" s="249">
        <f t="shared" si="54"/>
        <v>1624.673833165238</v>
      </c>
      <c r="G925" s="238">
        <f t="shared" si="55"/>
        <v>1.1753246540421973</v>
      </c>
      <c r="H925" s="32"/>
    </row>
    <row r="926" spans="1:8" ht="15">
      <c r="A926" s="166">
        <v>36</v>
      </c>
      <c r="B926" s="102" t="str">
        <f t="shared" si="52"/>
        <v>Ratlam</v>
      </c>
      <c r="C926" s="229">
        <f t="shared" si="57"/>
        <v>1562.3829390000001</v>
      </c>
      <c r="D926" s="230">
        <f t="shared" si="57"/>
        <v>54.681870739378567</v>
      </c>
      <c r="E926" s="167">
        <v>982.32999999999993</v>
      </c>
      <c r="F926" s="249">
        <f t="shared" si="54"/>
        <v>1037.0118707393785</v>
      </c>
      <c r="G926" s="238">
        <f t="shared" si="55"/>
        <v>0.66373732383631623</v>
      </c>
      <c r="H926" s="32"/>
    </row>
    <row r="927" spans="1:8" ht="15">
      <c r="A927" s="166">
        <v>37</v>
      </c>
      <c r="B927" s="102" t="str">
        <f t="shared" si="52"/>
        <v>Rewa</v>
      </c>
      <c r="C927" s="229">
        <f t="shared" si="57"/>
        <v>1853.8714428000001</v>
      </c>
      <c r="D927" s="230">
        <f t="shared" si="57"/>
        <v>-76.525744176983594</v>
      </c>
      <c r="E927" s="167">
        <v>1836.54</v>
      </c>
      <c r="F927" s="249">
        <f t="shared" si="54"/>
        <v>1760.0142558230164</v>
      </c>
      <c r="G927" s="238">
        <f t="shared" si="55"/>
        <v>0.94937233250908371</v>
      </c>
      <c r="H927" s="32"/>
    </row>
    <row r="928" spans="1:8" ht="15">
      <c r="A928" s="166">
        <v>38</v>
      </c>
      <c r="B928" s="102" t="str">
        <f t="shared" si="52"/>
        <v>Sagar</v>
      </c>
      <c r="C928" s="229">
        <f t="shared" si="57"/>
        <v>2353.7602375000001</v>
      </c>
      <c r="D928" s="230">
        <f t="shared" si="57"/>
        <v>-565.04689692447198</v>
      </c>
      <c r="E928" s="167">
        <v>2213.58</v>
      </c>
      <c r="F928" s="249">
        <f t="shared" si="54"/>
        <v>1648.5331030755278</v>
      </c>
      <c r="G928" s="238">
        <f t="shared" si="55"/>
        <v>0.70038276491002527</v>
      </c>
      <c r="H928" s="32"/>
    </row>
    <row r="929" spans="1:9" ht="15">
      <c r="A929" s="166">
        <v>39</v>
      </c>
      <c r="B929" s="102" t="str">
        <f t="shared" si="52"/>
        <v>Satna</v>
      </c>
      <c r="C929" s="229">
        <f t="shared" si="57"/>
        <v>2107.2876252999999</v>
      </c>
      <c r="D929" s="230">
        <f t="shared" si="57"/>
        <v>289.2564456197847</v>
      </c>
      <c r="E929" s="167">
        <v>2002.77</v>
      </c>
      <c r="F929" s="249">
        <f t="shared" si="54"/>
        <v>2292.0264456197847</v>
      </c>
      <c r="G929" s="238">
        <f t="shared" si="55"/>
        <v>1.0876666374830939</v>
      </c>
      <c r="H929" s="32"/>
    </row>
    <row r="930" spans="1:9" ht="15">
      <c r="A930" s="166">
        <v>40</v>
      </c>
      <c r="B930" s="102" t="str">
        <f t="shared" si="52"/>
        <v>Sehore</v>
      </c>
      <c r="C930" s="229">
        <f t="shared" si="57"/>
        <v>1083.1219230000002</v>
      </c>
      <c r="D930" s="230">
        <f t="shared" si="57"/>
        <v>89.199469259905896</v>
      </c>
      <c r="E930" s="167">
        <v>1020.27</v>
      </c>
      <c r="F930" s="249">
        <f t="shared" si="54"/>
        <v>1109.469469259906</v>
      </c>
      <c r="G930" s="238">
        <f t="shared" si="55"/>
        <v>1.0243255590164118</v>
      </c>
      <c r="H930" s="32"/>
    </row>
    <row r="931" spans="1:9" ht="15">
      <c r="A931" s="166">
        <v>41</v>
      </c>
      <c r="B931" s="102" t="str">
        <f t="shared" si="52"/>
        <v>Seoni</v>
      </c>
      <c r="C931" s="167">
        <f t="shared" si="57"/>
        <v>1683.7428075</v>
      </c>
      <c r="D931" s="230">
        <f t="shared" si="57"/>
        <v>-415.22768532747489</v>
      </c>
      <c r="E931" s="167">
        <v>1300.78</v>
      </c>
      <c r="F931" s="249">
        <f t="shared" si="54"/>
        <v>885.55231467252509</v>
      </c>
      <c r="G931" s="238">
        <f t="shared" si="55"/>
        <v>0.52594274536939634</v>
      </c>
      <c r="H931" s="32"/>
    </row>
    <row r="932" spans="1:9" ht="15">
      <c r="A932" s="166">
        <v>42</v>
      </c>
      <c r="B932" s="102" t="str">
        <f t="shared" si="52"/>
        <v>Shahdol</v>
      </c>
      <c r="C932" s="229">
        <f t="shared" si="57"/>
        <v>1309.3100294999999</v>
      </c>
      <c r="D932" s="230">
        <f t="shared" si="57"/>
        <v>10.443254452726009</v>
      </c>
      <c r="E932" s="167">
        <v>1157.9000000000001</v>
      </c>
      <c r="F932" s="249">
        <f t="shared" si="54"/>
        <v>1168.3432544527261</v>
      </c>
      <c r="G932" s="238">
        <f t="shared" si="55"/>
        <v>0.89233506818770314</v>
      </c>
      <c r="H932" s="32"/>
    </row>
    <row r="933" spans="1:9" ht="15">
      <c r="A933" s="166">
        <v>43</v>
      </c>
      <c r="B933" s="102" t="str">
        <f t="shared" si="52"/>
        <v>Shajapur</v>
      </c>
      <c r="C933" s="229">
        <f t="shared" si="57"/>
        <v>630.22726650000004</v>
      </c>
      <c r="D933" s="230">
        <f t="shared" si="57"/>
        <v>183.87921434627384</v>
      </c>
      <c r="E933" s="167">
        <v>615.9</v>
      </c>
      <c r="F933" s="249">
        <f t="shared" si="54"/>
        <v>799.77921434627387</v>
      </c>
      <c r="G933" s="238">
        <f t="shared" si="55"/>
        <v>1.2690330248449728</v>
      </c>
      <c r="H933" s="32"/>
    </row>
    <row r="934" spans="1:9" ht="15">
      <c r="A934" s="166">
        <v>44</v>
      </c>
      <c r="B934" s="102" t="str">
        <f t="shared" si="52"/>
        <v>Sheopur</v>
      </c>
      <c r="C934" s="229">
        <f t="shared" si="57"/>
        <v>932.29521560000001</v>
      </c>
      <c r="D934" s="230">
        <f t="shared" si="57"/>
        <v>-37.31446984451231</v>
      </c>
      <c r="E934" s="167">
        <v>890.93000000000006</v>
      </c>
      <c r="F934" s="249">
        <f t="shared" si="54"/>
        <v>853.6155301554877</v>
      </c>
      <c r="G934" s="238">
        <f t="shared" si="55"/>
        <v>0.91560646871508811</v>
      </c>
      <c r="H934" s="32"/>
    </row>
    <row r="935" spans="1:9" ht="15">
      <c r="A935" s="166">
        <v>45</v>
      </c>
      <c r="B935" s="102" t="str">
        <f t="shared" si="52"/>
        <v>Shivpuri</v>
      </c>
      <c r="C935" s="229">
        <f t="shared" si="57"/>
        <v>2201.7114419049999</v>
      </c>
      <c r="D935" s="230">
        <f t="shared" si="57"/>
        <v>521.77696711547742</v>
      </c>
      <c r="E935" s="167">
        <v>1713.2</v>
      </c>
      <c r="F935" s="249">
        <f t="shared" si="54"/>
        <v>2234.9769671154772</v>
      </c>
      <c r="G935" s="238">
        <f t="shared" si="55"/>
        <v>1.0151089396082236</v>
      </c>
      <c r="H935" s="32"/>
    </row>
    <row r="936" spans="1:9" ht="15">
      <c r="A936" s="166">
        <v>46</v>
      </c>
      <c r="B936" s="102" t="str">
        <f t="shared" si="52"/>
        <v>Sidhi</v>
      </c>
      <c r="C936" s="229">
        <f t="shared" si="57"/>
        <v>1695.7311388799999</v>
      </c>
      <c r="D936" s="230">
        <f t="shared" si="57"/>
        <v>792.15103409971221</v>
      </c>
      <c r="E936" s="167">
        <v>1352.8600000000001</v>
      </c>
      <c r="F936" s="249">
        <f t="shared" si="54"/>
        <v>2145.0110340997126</v>
      </c>
      <c r="G936" s="238">
        <f t="shared" si="55"/>
        <v>1.2649475998397093</v>
      </c>
      <c r="H936" s="32"/>
    </row>
    <row r="937" spans="1:9" ht="15">
      <c r="A937" s="166">
        <v>47</v>
      </c>
      <c r="B937" s="102" t="str">
        <f t="shared" si="52"/>
        <v>Singroli</v>
      </c>
      <c r="C937" s="229">
        <f t="shared" si="57"/>
        <v>1496.5201173</v>
      </c>
      <c r="D937" s="230">
        <f t="shared" si="57"/>
        <v>506.15964787457864</v>
      </c>
      <c r="E937" s="167">
        <v>1423.73</v>
      </c>
      <c r="F937" s="249">
        <f t="shared" si="54"/>
        <v>1929.8896478745787</v>
      </c>
      <c r="G937" s="238">
        <f t="shared" si="55"/>
        <v>1.2895848345536829</v>
      </c>
      <c r="H937" s="32"/>
    </row>
    <row r="938" spans="1:9" ht="15">
      <c r="A938" s="166">
        <v>48</v>
      </c>
      <c r="B938" s="102" t="str">
        <f t="shared" si="52"/>
        <v>Tikamgarh</v>
      </c>
      <c r="C938" s="167">
        <f t="shared" si="57"/>
        <v>2070.6392266000003</v>
      </c>
      <c r="D938" s="230">
        <f t="shared" si="57"/>
        <v>119.62293098247426</v>
      </c>
      <c r="E938" s="167">
        <v>1791.8899999999999</v>
      </c>
      <c r="F938" s="249">
        <f t="shared" si="54"/>
        <v>1911.5129309824742</v>
      </c>
      <c r="G938" s="238">
        <f t="shared" si="55"/>
        <v>0.92315112474768857</v>
      </c>
      <c r="H938" s="32"/>
    </row>
    <row r="939" spans="1:9" ht="15">
      <c r="A939" s="166">
        <v>49</v>
      </c>
      <c r="B939" s="102" t="str">
        <f t="shared" si="52"/>
        <v>Ujjain</v>
      </c>
      <c r="C939" s="229">
        <f t="shared" ref="C939:D941" si="58">C815</f>
        <v>1165.9981788</v>
      </c>
      <c r="D939" s="230">
        <f t="shared" si="58"/>
        <v>570.54904945687258</v>
      </c>
      <c r="E939" s="167">
        <v>1079.8499999999999</v>
      </c>
      <c r="F939" s="249">
        <f>SUM(D939:E939)</f>
        <v>1650.3990494568725</v>
      </c>
      <c r="G939" s="238">
        <f t="shared" si="55"/>
        <v>1.415438788382499</v>
      </c>
      <c r="H939" s="32"/>
    </row>
    <row r="940" spans="1:9" ht="15">
      <c r="A940" s="166">
        <v>50</v>
      </c>
      <c r="B940" s="102" t="str">
        <f t="shared" si="52"/>
        <v>Umaria</v>
      </c>
      <c r="C940" s="229">
        <f t="shared" si="58"/>
        <v>819.85754680000002</v>
      </c>
      <c r="D940" s="230">
        <f t="shared" si="58"/>
        <v>182.01160715960239</v>
      </c>
      <c r="E940" s="167">
        <v>811.43000000000006</v>
      </c>
      <c r="F940" s="249">
        <f t="shared" si="54"/>
        <v>993.44160715960243</v>
      </c>
      <c r="G940" s="238">
        <f t="shared" si="55"/>
        <v>1.2117246600182205</v>
      </c>
      <c r="H940" s="32"/>
    </row>
    <row r="941" spans="1:9" ht="15">
      <c r="A941" s="166">
        <v>51</v>
      </c>
      <c r="B941" s="102" t="str">
        <f t="shared" si="52"/>
        <v>Vidisha</v>
      </c>
      <c r="C941" s="229">
        <f t="shared" si="58"/>
        <v>1772.7729608999998</v>
      </c>
      <c r="D941" s="230">
        <f t="shared" si="58"/>
        <v>344.89749856215371</v>
      </c>
      <c r="E941" s="167">
        <v>1611.6499999999999</v>
      </c>
      <c r="F941" s="249">
        <f t="shared" si="54"/>
        <v>1956.5474985621536</v>
      </c>
      <c r="G941" s="238">
        <f>F941/C941</f>
        <v>1.1036650161726604</v>
      </c>
      <c r="H941" s="32"/>
    </row>
    <row r="942" spans="1:9">
      <c r="A942" s="192"/>
      <c r="B942" s="82" t="s">
        <v>18</v>
      </c>
      <c r="C942" s="173">
        <f>SUM(C891:C941)</f>
        <v>70037.524018779994</v>
      </c>
      <c r="D942" s="173">
        <f>SUM(D891:D941)</f>
        <v>7900.1383391451982</v>
      </c>
      <c r="E942" s="173">
        <f>SUM(E891:E941)</f>
        <v>62306.689999999995</v>
      </c>
      <c r="F942" s="173">
        <f>SUM(F891:F941)</f>
        <v>70206.828339145199</v>
      </c>
      <c r="G942" s="240">
        <f t="shared" si="55"/>
        <v>1.0024173373164906</v>
      </c>
      <c r="H942" s="32"/>
      <c r="I942" s="195">
        <f>F942-D1005</f>
        <v>7911.2456816531922</v>
      </c>
    </row>
    <row r="943" spans="1:9" ht="6" customHeight="1">
      <c r="A943" s="250"/>
      <c r="B943" s="235"/>
      <c r="C943" s="246"/>
      <c r="D943" s="246"/>
      <c r="E943" s="247"/>
      <c r="F943" s="175"/>
      <c r="G943" s="241"/>
      <c r="H943" s="32"/>
    </row>
    <row r="944" spans="1:9">
      <c r="A944" s="242" t="s">
        <v>195</v>
      </c>
      <c r="B944" s="157"/>
      <c r="C944" s="158"/>
      <c r="D944" s="157"/>
      <c r="E944" s="157"/>
      <c r="F944" s="159"/>
      <c r="G944" s="159"/>
      <c r="H944" s="159"/>
    </row>
    <row r="945" spans="1:8" ht="2.25" customHeight="1">
      <c r="A945" s="157"/>
      <c r="B945" s="157"/>
      <c r="C945" s="158"/>
      <c r="D945" s="157"/>
      <c r="E945" s="157"/>
      <c r="F945" s="159"/>
      <c r="G945" s="159"/>
      <c r="H945" s="159"/>
    </row>
    <row r="946" spans="1:8">
      <c r="A946" s="100" t="s">
        <v>145</v>
      </c>
      <c r="B946" s="100" t="s">
        <v>196</v>
      </c>
      <c r="C946" s="100" t="s">
        <v>197</v>
      </c>
      <c r="D946" s="100" t="s">
        <v>161</v>
      </c>
      <c r="E946" s="100" t="s">
        <v>162</v>
      </c>
      <c r="F946" s="32"/>
      <c r="G946" s="32"/>
      <c r="H946" s="32"/>
    </row>
    <row r="947" spans="1:8">
      <c r="A947" s="167">
        <f>$C$942</f>
        <v>70037.524018779994</v>
      </c>
      <c r="B947" s="167">
        <f>$F$942</f>
        <v>70206.828339145199</v>
      </c>
      <c r="C947" s="79">
        <f>B947/A947</f>
        <v>1.0024173373164906</v>
      </c>
      <c r="D947" s="167">
        <f>D1005</f>
        <v>62295.582657492007</v>
      </c>
      <c r="E947" s="251">
        <f>D947/A947</f>
        <v>0.8894600934320287</v>
      </c>
      <c r="F947" s="32"/>
      <c r="G947" s="32"/>
      <c r="H947" s="32"/>
    </row>
    <row r="948" spans="1:8" hidden="1">
      <c r="A948" s="252">
        <v>47718.17</v>
      </c>
      <c r="B948" s="253">
        <v>52695.269547392301</v>
      </c>
      <c r="C948" s="252">
        <v>21852.214790000002</v>
      </c>
      <c r="D948" s="254">
        <f>A948*75/100</f>
        <v>35788.627500000002</v>
      </c>
      <c r="E948" s="32"/>
      <c r="F948" s="32"/>
      <c r="G948" s="32"/>
      <c r="H948" s="32"/>
    </row>
    <row r="949" spans="1:8" ht="3.75" customHeight="1">
      <c r="A949" s="159"/>
      <c r="B949" s="159"/>
      <c r="C949" s="159"/>
      <c r="D949" s="159"/>
      <c r="E949" s="159"/>
      <c r="F949" s="159"/>
      <c r="G949" s="159"/>
      <c r="H949" s="159"/>
    </row>
    <row r="950" spans="1:8">
      <c r="A950" s="6" t="s">
        <v>198</v>
      </c>
      <c r="B950" s="7"/>
      <c r="C950" s="7"/>
      <c r="D950" s="7"/>
      <c r="E950" s="7"/>
      <c r="F950" s="32"/>
      <c r="G950" s="32"/>
      <c r="H950" s="32"/>
    </row>
    <row r="951" spans="1:8">
      <c r="A951" s="157"/>
      <c r="B951" s="157"/>
      <c r="C951" s="157"/>
      <c r="D951" s="157"/>
      <c r="E951" s="157" t="s">
        <v>180</v>
      </c>
      <c r="F951" s="159"/>
      <c r="G951" s="159"/>
      <c r="H951" s="159"/>
    </row>
    <row r="952" spans="1:8" ht="38.25">
      <c r="A952" s="53" t="s">
        <v>134</v>
      </c>
      <c r="B952" s="53" t="s">
        <v>135</v>
      </c>
      <c r="C952" s="53" t="str">
        <f>C889</f>
        <v>Allocation for 2018-19</v>
      </c>
      <c r="D952" s="53" t="s">
        <v>199</v>
      </c>
      <c r="E952" s="53" t="s">
        <v>200</v>
      </c>
      <c r="F952" s="159"/>
      <c r="G952" s="159"/>
      <c r="H952" s="159"/>
    </row>
    <row r="953" spans="1:8">
      <c r="A953" s="181">
        <v>1</v>
      </c>
      <c r="B953" s="181">
        <v>2</v>
      </c>
      <c r="C953" s="181">
        <v>3</v>
      </c>
      <c r="D953" s="181">
        <v>4</v>
      </c>
      <c r="E953" s="181">
        <v>5</v>
      </c>
      <c r="F953" s="159"/>
      <c r="G953" s="159"/>
      <c r="H953" s="159"/>
    </row>
    <row r="954" spans="1:8" ht="12.75" customHeight="1">
      <c r="A954" s="166">
        <v>1</v>
      </c>
      <c r="B954" s="102" t="str">
        <f t="shared" ref="B954:B1004" si="59">B47</f>
        <v>Agar Malwa</v>
      </c>
      <c r="C954" s="229">
        <f t="shared" ref="C954:C1004" si="60">C767</f>
        <v>563.04988739999999</v>
      </c>
      <c r="D954" s="229">
        <v>511.73562384000002</v>
      </c>
      <c r="E954" s="79">
        <f t="shared" ref="E954:E1005" si="61">D954/C954</f>
        <v>0.90886373533088827</v>
      </c>
      <c r="F954" s="159"/>
      <c r="G954" s="159"/>
      <c r="H954" s="159"/>
    </row>
    <row r="955" spans="1:8" ht="12.75" customHeight="1">
      <c r="A955" s="166">
        <v>2</v>
      </c>
      <c r="B955" s="102" t="str">
        <f t="shared" si="59"/>
        <v>Anooppur</v>
      </c>
      <c r="C955" s="167">
        <f t="shared" si="60"/>
        <v>726.68388000000004</v>
      </c>
      <c r="D955" s="229">
        <v>677.16841638599999</v>
      </c>
      <c r="E955" s="79">
        <f t="shared" si="61"/>
        <v>0.93186106782222822</v>
      </c>
      <c r="F955" s="159"/>
      <c r="G955" s="159"/>
      <c r="H955" s="159"/>
    </row>
    <row r="956" spans="1:8" ht="12.75" customHeight="1">
      <c r="A956" s="166">
        <v>3</v>
      </c>
      <c r="B956" s="102" t="str">
        <f t="shared" si="59"/>
        <v>Alirajpur</v>
      </c>
      <c r="C956" s="229">
        <f t="shared" si="60"/>
        <v>1085.5989377999999</v>
      </c>
      <c r="D956" s="229">
        <v>1155.3108657299999</v>
      </c>
      <c r="E956" s="79">
        <f t="shared" si="61"/>
        <v>1.0642151769890946</v>
      </c>
      <c r="F956" s="159"/>
      <c r="G956" s="159"/>
      <c r="H956" s="159"/>
    </row>
    <row r="957" spans="1:8" ht="12.75" customHeight="1">
      <c r="A957" s="166">
        <v>4</v>
      </c>
      <c r="B957" s="102" t="str">
        <f t="shared" si="59"/>
        <v>Ashoknagar</v>
      </c>
      <c r="C957" s="229">
        <f t="shared" si="60"/>
        <v>956.5165796</v>
      </c>
      <c r="D957" s="229">
        <v>534.26571656399994</v>
      </c>
      <c r="E957" s="79">
        <f t="shared" si="61"/>
        <v>0.55855353473059643</v>
      </c>
      <c r="F957" s="159"/>
      <c r="G957" s="159"/>
      <c r="H957" s="159"/>
    </row>
    <row r="958" spans="1:8" ht="12.75" customHeight="1">
      <c r="A958" s="166">
        <v>5</v>
      </c>
      <c r="B958" s="102" t="str">
        <f t="shared" si="59"/>
        <v>Badwani</v>
      </c>
      <c r="C958" s="229">
        <f t="shared" si="60"/>
        <v>1409.8275632999998</v>
      </c>
      <c r="D958" s="229">
        <v>1469.848271544</v>
      </c>
      <c r="E958" s="79">
        <f t="shared" si="61"/>
        <v>1.042573084685271</v>
      </c>
      <c r="F958" s="159"/>
      <c r="G958" s="159"/>
      <c r="H958" s="159"/>
    </row>
    <row r="959" spans="1:8" ht="12.75" customHeight="1">
      <c r="A959" s="166">
        <v>6</v>
      </c>
      <c r="B959" s="102" t="str">
        <f t="shared" si="59"/>
        <v>Balaghat</v>
      </c>
      <c r="C959" s="229">
        <f t="shared" si="60"/>
        <v>1934.2001405999999</v>
      </c>
      <c r="D959" s="229">
        <v>1779.9261695280002</v>
      </c>
      <c r="E959" s="79">
        <f t="shared" si="61"/>
        <v>0.92023887919678105</v>
      </c>
      <c r="F959" s="159"/>
      <c r="G959" s="159"/>
      <c r="H959" s="159"/>
    </row>
    <row r="960" spans="1:8" ht="12.75" customHeight="1">
      <c r="A960" s="166">
        <v>7</v>
      </c>
      <c r="B960" s="102" t="str">
        <f t="shared" si="59"/>
        <v>Betul</v>
      </c>
      <c r="C960" s="229">
        <f t="shared" si="60"/>
        <v>1783.9134845999999</v>
      </c>
      <c r="D960" s="229">
        <v>1544.460752772</v>
      </c>
      <c r="E960" s="79">
        <f t="shared" si="61"/>
        <v>0.86577110723410922</v>
      </c>
      <c r="F960" s="159"/>
      <c r="G960" s="159"/>
      <c r="H960" s="159"/>
    </row>
    <row r="961" spans="1:8" ht="12.75" customHeight="1">
      <c r="A961" s="166">
        <v>8</v>
      </c>
      <c r="B961" s="102" t="str">
        <f t="shared" si="59"/>
        <v>Bhind</v>
      </c>
      <c r="C961" s="229">
        <f t="shared" si="60"/>
        <v>1290.3120058000002</v>
      </c>
      <c r="D961" s="229">
        <v>1140.736300236</v>
      </c>
      <c r="E961" s="79">
        <f t="shared" si="61"/>
        <v>0.88407787814757066</v>
      </c>
      <c r="F961" s="159"/>
      <c r="G961" s="159"/>
      <c r="H961" s="159"/>
    </row>
    <row r="962" spans="1:8" ht="12.75" customHeight="1">
      <c r="A962" s="166">
        <v>9</v>
      </c>
      <c r="B962" s="102" t="str">
        <f t="shared" si="59"/>
        <v>Bhopal</v>
      </c>
      <c r="C962" s="229">
        <f t="shared" si="60"/>
        <v>1184.3800176</v>
      </c>
      <c r="D962" s="229">
        <v>1115.372221866</v>
      </c>
      <c r="E962" s="79">
        <f t="shared" si="61"/>
        <v>0.94173508949109452</v>
      </c>
      <c r="F962" s="159"/>
      <c r="G962" s="159"/>
      <c r="H962" s="159"/>
    </row>
    <row r="963" spans="1:8" ht="12.75" customHeight="1">
      <c r="A963" s="166">
        <v>10</v>
      </c>
      <c r="B963" s="102" t="str">
        <f t="shared" si="59"/>
        <v>Burhanpur</v>
      </c>
      <c r="C963" s="167">
        <f t="shared" si="60"/>
        <v>787.15296269999999</v>
      </c>
      <c r="D963" s="229">
        <v>676.53865125000004</v>
      </c>
      <c r="E963" s="79">
        <f t="shared" si="61"/>
        <v>0.85947545560829286</v>
      </c>
      <c r="F963" s="159"/>
      <c r="G963" s="159"/>
      <c r="H963" s="159"/>
    </row>
    <row r="964" spans="1:8" ht="12.75" customHeight="1">
      <c r="A964" s="166">
        <v>11</v>
      </c>
      <c r="B964" s="102" t="str">
        <f t="shared" si="59"/>
        <v>Chhatarpur</v>
      </c>
      <c r="C964" s="229">
        <f t="shared" si="60"/>
        <v>1871.0363348999999</v>
      </c>
      <c r="D964" s="229">
        <v>1895.6603215260002</v>
      </c>
      <c r="E964" s="79">
        <f t="shared" si="61"/>
        <v>1.0131606138088796</v>
      </c>
      <c r="F964" s="159"/>
      <c r="G964" s="159"/>
      <c r="H964" s="159"/>
    </row>
    <row r="965" spans="1:8" ht="12.75" customHeight="1">
      <c r="A965" s="166">
        <v>12</v>
      </c>
      <c r="B965" s="102" t="str">
        <f t="shared" si="59"/>
        <v>Chhindwara</v>
      </c>
      <c r="C965" s="229">
        <f t="shared" si="60"/>
        <v>2203.5042899999999</v>
      </c>
      <c r="D965" s="229">
        <v>1937.7202660200001</v>
      </c>
      <c r="E965" s="79">
        <f t="shared" si="61"/>
        <v>0.87938120874727232</v>
      </c>
      <c r="F965" s="159"/>
      <c r="G965" s="159"/>
      <c r="H965" s="159"/>
    </row>
    <row r="966" spans="1:8" ht="12.75" customHeight="1">
      <c r="A966" s="166">
        <v>13</v>
      </c>
      <c r="B966" s="102" t="str">
        <f t="shared" si="59"/>
        <v>Damoh</v>
      </c>
      <c r="C966" s="229">
        <f t="shared" si="60"/>
        <v>1592.9429814999999</v>
      </c>
      <c r="D966" s="229">
        <v>1305.582394392</v>
      </c>
      <c r="E966" s="79">
        <f t="shared" si="61"/>
        <v>0.81960397173952459</v>
      </c>
      <c r="F966" s="159"/>
      <c r="G966" s="159"/>
      <c r="H966" s="159"/>
    </row>
    <row r="967" spans="1:8" ht="12.75" customHeight="1">
      <c r="A967" s="166">
        <v>14</v>
      </c>
      <c r="B967" s="102" t="str">
        <f t="shared" si="59"/>
        <v>Datia</v>
      </c>
      <c r="C967" s="229">
        <f t="shared" si="60"/>
        <v>674.61194860000001</v>
      </c>
      <c r="D967" s="229">
        <v>589.68198822600004</v>
      </c>
      <c r="E967" s="79">
        <f t="shared" si="61"/>
        <v>0.87410546085011942</v>
      </c>
      <c r="F967" s="159"/>
      <c r="G967" s="159"/>
      <c r="H967" s="159"/>
    </row>
    <row r="968" spans="1:8" ht="12.75" customHeight="1">
      <c r="A968" s="166">
        <v>15</v>
      </c>
      <c r="B968" s="102" t="str">
        <f t="shared" si="59"/>
        <v>Dewas</v>
      </c>
      <c r="C968" s="229">
        <f t="shared" si="60"/>
        <v>1294.2160764</v>
      </c>
      <c r="D968" s="229">
        <v>1154.8680029460002</v>
      </c>
      <c r="E968" s="79">
        <f t="shared" si="61"/>
        <v>0.89233013250645798</v>
      </c>
      <c r="F968" s="159"/>
      <c r="G968" s="159"/>
      <c r="H968" s="159"/>
    </row>
    <row r="969" spans="1:8" ht="12.75" customHeight="1">
      <c r="A969" s="166">
        <v>16</v>
      </c>
      <c r="B969" s="102" t="str">
        <f t="shared" si="59"/>
        <v>Dhar</v>
      </c>
      <c r="C969" s="229">
        <f t="shared" si="60"/>
        <v>2102.4407820000001</v>
      </c>
      <c r="D969" s="229">
        <v>1849.4176483440001</v>
      </c>
      <c r="E969" s="79">
        <f t="shared" si="61"/>
        <v>0.87965267044748563</v>
      </c>
      <c r="F969" s="159"/>
      <c r="G969" s="159"/>
      <c r="H969" s="159"/>
    </row>
    <row r="970" spans="1:8" ht="12.75" customHeight="1">
      <c r="A970" s="166">
        <v>17</v>
      </c>
      <c r="B970" s="102" t="str">
        <f t="shared" si="59"/>
        <v>Dindori</v>
      </c>
      <c r="C970" s="229">
        <f t="shared" si="60"/>
        <v>1100.2145700000001</v>
      </c>
      <c r="D970" s="229">
        <v>1051.4782664099998</v>
      </c>
      <c r="E970" s="79">
        <f t="shared" si="61"/>
        <v>0.95570291021504994</v>
      </c>
      <c r="F970" s="159"/>
      <c r="G970" s="159"/>
      <c r="H970" s="159"/>
    </row>
    <row r="971" spans="1:8" ht="12.75" customHeight="1">
      <c r="A971" s="166">
        <v>18</v>
      </c>
      <c r="B971" s="102" t="str">
        <f t="shared" si="59"/>
        <v>Guna</v>
      </c>
      <c r="C971" s="229">
        <f t="shared" si="60"/>
        <v>1178.3044104000001</v>
      </c>
      <c r="D971" s="229">
        <v>1050.2442149220001</v>
      </c>
      <c r="E971" s="79">
        <f t="shared" si="61"/>
        <v>0.8913182414088332</v>
      </c>
      <c r="F971" s="159"/>
      <c r="G971" s="159"/>
      <c r="H971" s="159"/>
    </row>
    <row r="972" spans="1:8" ht="12.75" customHeight="1">
      <c r="A972" s="166">
        <v>19</v>
      </c>
      <c r="B972" s="102" t="str">
        <f t="shared" si="59"/>
        <v>Gwalior</v>
      </c>
      <c r="C972" s="229">
        <f t="shared" si="60"/>
        <v>1064.6729739500001</v>
      </c>
      <c r="D972" s="229">
        <v>942.15460877999999</v>
      </c>
      <c r="E972" s="79">
        <f t="shared" si="61"/>
        <v>0.88492394550464659</v>
      </c>
      <c r="F972" s="159"/>
      <c r="G972" s="159"/>
      <c r="H972" s="159"/>
    </row>
    <row r="973" spans="1:8" ht="12.75" customHeight="1">
      <c r="A973" s="166">
        <v>20</v>
      </c>
      <c r="B973" s="102" t="str">
        <f t="shared" si="59"/>
        <v>Harda</v>
      </c>
      <c r="C973" s="229">
        <f t="shared" si="60"/>
        <v>494.3006484</v>
      </c>
      <c r="D973" s="229">
        <v>451.36754848800001</v>
      </c>
      <c r="E973" s="79">
        <f t="shared" si="61"/>
        <v>0.9131437515791857</v>
      </c>
      <c r="F973" s="159"/>
      <c r="G973" s="159"/>
      <c r="H973" s="159"/>
    </row>
    <row r="974" spans="1:8" ht="12.75" customHeight="1">
      <c r="A974" s="166">
        <v>21</v>
      </c>
      <c r="B974" s="102" t="str">
        <f t="shared" si="59"/>
        <v>Hoshangabad</v>
      </c>
      <c r="C974" s="229">
        <f t="shared" si="60"/>
        <v>938.67227219999995</v>
      </c>
      <c r="D974" s="229">
        <v>816.96402770400005</v>
      </c>
      <c r="E974" s="79">
        <f t="shared" si="61"/>
        <v>0.87034000246886178</v>
      </c>
      <c r="F974" s="159"/>
      <c r="G974" s="159"/>
      <c r="H974" s="159"/>
    </row>
    <row r="975" spans="1:8" ht="12.75" customHeight="1">
      <c r="A975" s="166">
        <v>22</v>
      </c>
      <c r="B975" s="102" t="str">
        <f t="shared" si="59"/>
        <v>Indore</v>
      </c>
      <c r="C975" s="229">
        <f t="shared" si="60"/>
        <v>1246.3088702999999</v>
      </c>
      <c r="D975" s="229">
        <v>1170.7098913079999</v>
      </c>
      <c r="E975" s="79">
        <f t="shared" si="61"/>
        <v>0.93934169868035799</v>
      </c>
      <c r="F975" s="159"/>
      <c r="G975" s="159"/>
      <c r="H975" s="159"/>
    </row>
    <row r="976" spans="1:8" ht="12.75" customHeight="1">
      <c r="A976" s="166">
        <v>23</v>
      </c>
      <c r="B976" s="102" t="str">
        <f t="shared" si="59"/>
        <v>Jabalpur</v>
      </c>
      <c r="C976" s="229">
        <f t="shared" si="60"/>
        <v>1528.5576968999999</v>
      </c>
      <c r="D976" s="229">
        <v>1432.8032609880001</v>
      </c>
      <c r="E976" s="79">
        <f t="shared" si="61"/>
        <v>0.93735634833660841</v>
      </c>
      <c r="F976" s="159"/>
      <c r="G976" s="159"/>
      <c r="H976" s="159"/>
    </row>
    <row r="977" spans="1:8" ht="12.75" customHeight="1">
      <c r="A977" s="166">
        <v>24</v>
      </c>
      <c r="B977" s="102" t="str">
        <f t="shared" si="59"/>
        <v>Jhabua</v>
      </c>
      <c r="C977" s="229">
        <f t="shared" si="60"/>
        <v>1688.830435695</v>
      </c>
      <c r="D977" s="229">
        <v>1654.179791472</v>
      </c>
      <c r="E977" s="79">
        <f t="shared" si="61"/>
        <v>0.97948246106262271</v>
      </c>
      <c r="F977" s="159"/>
      <c r="G977" s="159"/>
      <c r="H977" s="159"/>
    </row>
    <row r="978" spans="1:8" ht="12.75" customHeight="1">
      <c r="A978" s="166">
        <v>25</v>
      </c>
      <c r="B978" s="102" t="str">
        <f t="shared" si="59"/>
        <v>Katni</v>
      </c>
      <c r="C978" s="229">
        <f t="shared" si="60"/>
        <v>1479.2568179999998</v>
      </c>
      <c r="D978" s="229">
        <v>1276.833043224</v>
      </c>
      <c r="E978" s="79">
        <f t="shared" si="61"/>
        <v>0.86315846422821774</v>
      </c>
      <c r="F978" s="159"/>
      <c r="G978" s="159"/>
      <c r="H978" s="159"/>
    </row>
    <row r="979" spans="1:8" ht="12.75" customHeight="1">
      <c r="A979" s="166">
        <v>26</v>
      </c>
      <c r="B979" s="102" t="str">
        <f t="shared" si="59"/>
        <v>Khandwa</v>
      </c>
      <c r="C979" s="229">
        <f t="shared" si="60"/>
        <v>1573.7630688000002</v>
      </c>
      <c r="D979" s="229">
        <v>1210.393085148</v>
      </c>
      <c r="E979" s="79">
        <f t="shared" si="61"/>
        <v>0.76910756717078699</v>
      </c>
      <c r="F979" s="159"/>
      <c r="G979" s="159"/>
      <c r="H979" s="159"/>
    </row>
    <row r="980" spans="1:8" ht="12.75" customHeight="1">
      <c r="A980" s="166">
        <v>27</v>
      </c>
      <c r="B980" s="102" t="str">
        <f t="shared" si="59"/>
        <v>Khargone</v>
      </c>
      <c r="C980" s="229">
        <f t="shared" si="60"/>
        <v>1604.7645821999999</v>
      </c>
      <c r="D980" s="229">
        <v>1580.6999193659999</v>
      </c>
      <c r="E980" s="79">
        <f t="shared" si="61"/>
        <v>0.98500424105758277</v>
      </c>
      <c r="F980" s="159"/>
      <c r="G980" s="159"/>
      <c r="H980" s="159"/>
    </row>
    <row r="981" spans="1:8" ht="12.75" customHeight="1">
      <c r="A981" s="166">
        <v>28</v>
      </c>
      <c r="B981" s="102" t="str">
        <f t="shared" si="59"/>
        <v>Mandla</v>
      </c>
      <c r="C981" s="229">
        <f t="shared" si="60"/>
        <v>1403.4291765</v>
      </c>
      <c r="D981" s="229">
        <v>1302.3289534319997</v>
      </c>
      <c r="E981" s="79">
        <f t="shared" si="61"/>
        <v>0.92796200566377474</v>
      </c>
      <c r="F981" s="159"/>
      <c r="G981" s="159"/>
      <c r="H981" s="159"/>
    </row>
    <row r="982" spans="1:8" ht="12.75" customHeight="1">
      <c r="A982" s="166">
        <v>29</v>
      </c>
      <c r="B982" s="102" t="str">
        <f t="shared" si="59"/>
        <v>Mandsaur</v>
      </c>
      <c r="C982" s="229">
        <f t="shared" si="60"/>
        <v>1190.7432810000003</v>
      </c>
      <c r="D982" s="229">
        <v>857.53213345799986</v>
      </c>
      <c r="E982" s="79">
        <f t="shared" si="61"/>
        <v>0.72016541864324801</v>
      </c>
      <c r="F982" s="159"/>
      <c r="G982" s="159"/>
      <c r="H982" s="159"/>
    </row>
    <row r="983" spans="1:8" ht="12.75" customHeight="1">
      <c r="A983" s="166">
        <v>30</v>
      </c>
      <c r="B983" s="102" t="str">
        <f t="shared" si="59"/>
        <v>Morena</v>
      </c>
      <c r="C983" s="229">
        <f t="shared" si="60"/>
        <v>1856.5452262999997</v>
      </c>
      <c r="D983" s="229">
        <v>1468.1185661519999</v>
      </c>
      <c r="E983" s="79">
        <f t="shared" si="61"/>
        <v>0.79077985569890241</v>
      </c>
      <c r="F983" s="159"/>
      <c r="G983" s="159"/>
      <c r="H983" s="159"/>
    </row>
    <row r="984" spans="1:8" ht="12.75" customHeight="1">
      <c r="A984" s="166">
        <v>31</v>
      </c>
      <c r="B984" s="102" t="str">
        <f t="shared" si="59"/>
        <v>Narsinghpur</v>
      </c>
      <c r="C984" s="229">
        <f t="shared" si="60"/>
        <v>837.60676349999994</v>
      </c>
      <c r="D984" s="229">
        <v>763.46756576999996</v>
      </c>
      <c r="E984" s="79">
        <f t="shared" si="61"/>
        <v>0.9114868683483357</v>
      </c>
      <c r="F984" s="159"/>
      <c r="G984" s="159"/>
      <c r="H984" s="159"/>
    </row>
    <row r="985" spans="1:8" ht="12.75" customHeight="1">
      <c r="A985" s="166">
        <v>32</v>
      </c>
      <c r="B985" s="102" t="str">
        <f t="shared" si="59"/>
        <v>Neemuch</v>
      </c>
      <c r="C985" s="229">
        <f t="shared" si="60"/>
        <v>631.87515299999995</v>
      </c>
      <c r="D985" s="229">
        <v>628.85108309399993</v>
      </c>
      <c r="E985" s="79">
        <f t="shared" si="61"/>
        <v>0.99521413384963398</v>
      </c>
      <c r="F985" s="159"/>
      <c r="G985" s="159"/>
      <c r="H985" s="159"/>
    </row>
    <row r="986" spans="1:8" ht="12.75" customHeight="1">
      <c r="A986" s="166">
        <v>33</v>
      </c>
      <c r="B986" s="102" t="str">
        <f t="shared" si="59"/>
        <v>Panna</v>
      </c>
      <c r="C986" s="229">
        <f t="shared" si="60"/>
        <v>1300.6938039000001</v>
      </c>
      <c r="D986" s="229">
        <v>1296.738368928</v>
      </c>
      <c r="E986" s="79">
        <f t="shared" si="61"/>
        <v>0.99695898069158151</v>
      </c>
      <c r="F986" s="159"/>
      <c r="G986" s="159"/>
      <c r="H986" s="159"/>
    </row>
    <row r="987" spans="1:8" ht="12.75" customHeight="1">
      <c r="A987" s="166">
        <v>34</v>
      </c>
      <c r="B987" s="102" t="str">
        <f t="shared" si="59"/>
        <v>Raisen</v>
      </c>
      <c r="C987" s="229">
        <f t="shared" si="60"/>
        <v>1337.0470990499998</v>
      </c>
      <c r="D987" s="229">
        <v>1347.2292269519999</v>
      </c>
      <c r="E987" s="79">
        <f t="shared" si="61"/>
        <v>1.0076153846107849</v>
      </c>
      <c r="F987" s="159"/>
      <c r="G987" s="159"/>
      <c r="H987" s="159"/>
    </row>
    <row r="988" spans="1:8" ht="12.75" customHeight="1">
      <c r="A988" s="166">
        <v>35</v>
      </c>
      <c r="B988" s="102" t="str">
        <f t="shared" si="59"/>
        <v>Rajgarh</v>
      </c>
      <c r="C988" s="229">
        <f t="shared" si="60"/>
        <v>1382.3191980000001</v>
      </c>
      <c r="D988" s="229">
        <v>1367.433902664</v>
      </c>
      <c r="E988" s="79">
        <f t="shared" si="61"/>
        <v>0.98923165115731826</v>
      </c>
      <c r="F988" s="159"/>
      <c r="G988" s="159"/>
      <c r="H988" s="159"/>
    </row>
    <row r="989" spans="1:8" ht="12.75" customHeight="1">
      <c r="A989" s="166">
        <v>36</v>
      </c>
      <c r="B989" s="102" t="str">
        <f t="shared" si="59"/>
        <v>Ratlam</v>
      </c>
      <c r="C989" s="229">
        <f t="shared" si="60"/>
        <v>1562.3829390000001</v>
      </c>
      <c r="D989" s="229">
        <v>921.84513265800001</v>
      </c>
      <c r="E989" s="79">
        <f t="shared" si="61"/>
        <v>0.5900250890143649</v>
      </c>
      <c r="F989" s="159"/>
      <c r="G989" s="159"/>
      <c r="H989" s="159"/>
    </row>
    <row r="990" spans="1:8" ht="12.75" customHeight="1">
      <c r="A990" s="166">
        <v>37</v>
      </c>
      <c r="B990" s="102" t="str">
        <f t="shared" si="59"/>
        <v>Rewa</v>
      </c>
      <c r="C990" s="229">
        <f t="shared" si="60"/>
        <v>1853.8714428000001</v>
      </c>
      <c r="D990" s="229">
        <v>1835.59638294</v>
      </c>
      <c r="E990" s="79">
        <f t="shared" si="61"/>
        <v>0.99014221836634031</v>
      </c>
      <c r="F990" s="159"/>
      <c r="G990" s="159"/>
      <c r="H990" s="159"/>
    </row>
    <row r="991" spans="1:8" ht="12.75" customHeight="1">
      <c r="A991" s="166">
        <v>38</v>
      </c>
      <c r="B991" s="102" t="str">
        <f t="shared" si="59"/>
        <v>Sagar</v>
      </c>
      <c r="C991" s="229">
        <f t="shared" si="60"/>
        <v>2353.7602375000001</v>
      </c>
      <c r="D991" s="229">
        <v>2084.1990602400001</v>
      </c>
      <c r="E991" s="79">
        <f t="shared" si="61"/>
        <v>0.88547636544905306</v>
      </c>
      <c r="F991" s="159"/>
      <c r="G991" s="159"/>
      <c r="H991" s="159"/>
    </row>
    <row r="992" spans="1:8" ht="12.75" customHeight="1">
      <c r="A992" s="166">
        <v>39</v>
      </c>
      <c r="B992" s="102" t="str">
        <f t="shared" si="59"/>
        <v>Satna</v>
      </c>
      <c r="C992" s="229">
        <f t="shared" si="60"/>
        <v>2107.2876252999999</v>
      </c>
      <c r="D992" s="229">
        <v>1769.4252611640002</v>
      </c>
      <c r="E992" s="79">
        <f t="shared" si="61"/>
        <v>0.8396695543220396</v>
      </c>
      <c r="F992" s="159"/>
      <c r="G992" s="159"/>
      <c r="H992" s="159"/>
    </row>
    <row r="993" spans="1:8" ht="12.75" customHeight="1">
      <c r="A993" s="166">
        <v>40</v>
      </c>
      <c r="B993" s="102" t="str">
        <f t="shared" si="59"/>
        <v>Sehore</v>
      </c>
      <c r="C993" s="229">
        <f t="shared" si="60"/>
        <v>1083.1219230000002</v>
      </c>
      <c r="D993" s="229">
        <v>1075.1258962259999</v>
      </c>
      <c r="E993" s="79">
        <f t="shared" si="61"/>
        <v>0.99261761155027395</v>
      </c>
      <c r="F993" s="159"/>
      <c r="G993" s="159"/>
      <c r="H993" s="159"/>
    </row>
    <row r="994" spans="1:8" ht="12.75" customHeight="1">
      <c r="A994" s="166">
        <v>41</v>
      </c>
      <c r="B994" s="102" t="str">
        <f t="shared" si="59"/>
        <v>Seoni</v>
      </c>
      <c r="C994" s="229">
        <f t="shared" si="60"/>
        <v>1683.7428075</v>
      </c>
      <c r="D994" s="229">
        <v>1265.0152773240002</v>
      </c>
      <c r="E994" s="79">
        <f t="shared" si="61"/>
        <v>0.75131146615098465</v>
      </c>
      <c r="F994" s="159"/>
      <c r="G994" s="159"/>
      <c r="H994" s="159"/>
    </row>
    <row r="995" spans="1:8" ht="12.75" customHeight="1">
      <c r="A995" s="166">
        <v>42</v>
      </c>
      <c r="B995" s="102" t="str">
        <f t="shared" si="59"/>
        <v>Shahdol</v>
      </c>
      <c r="C995" s="229">
        <f t="shared" si="60"/>
        <v>1309.3100294999999</v>
      </c>
      <c r="D995" s="229">
        <v>1152.7312046400002</v>
      </c>
      <c r="E995" s="79">
        <f t="shared" si="61"/>
        <v>0.88041119266473955</v>
      </c>
      <c r="F995" s="159"/>
      <c r="G995" s="159"/>
      <c r="H995" s="159"/>
    </row>
    <row r="996" spans="1:8" ht="12.75" customHeight="1">
      <c r="A996" s="166">
        <v>43</v>
      </c>
      <c r="B996" s="102" t="str">
        <f t="shared" si="59"/>
        <v>Shajapur</v>
      </c>
      <c r="C996" s="167">
        <f t="shared" si="60"/>
        <v>630.22726650000004</v>
      </c>
      <c r="D996" s="229">
        <v>538.97972183999991</v>
      </c>
      <c r="E996" s="79">
        <f t="shared" si="61"/>
        <v>0.8552148573851015</v>
      </c>
      <c r="F996" s="159"/>
      <c r="G996" s="159"/>
      <c r="H996" s="159"/>
    </row>
    <row r="997" spans="1:8" ht="12.75" customHeight="1">
      <c r="A997" s="166">
        <v>44</v>
      </c>
      <c r="B997" s="102" t="str">
        <f t="shared" si="59"/>
        <v>Sheopur</v>
      </c>
      <c r="C997" s="229">
        <f t="shared" si="60"/>
        <v>932.29521560000001</v>
      </c>
      <c r="D997" s="229">
        <v>757.52853264000009</v>
      </c>
      <c r="E997" s="79">
        <f t="shared" si="61"/>
        <v>0.81254147824031808</v>
      </c>
      <c r="F997" s="159"/>
      <c r="G997" s="159"/>
      <c r="H997" s="159"/>
    </row>
    <row r="998" spans="1:8" ht="12.75" customHeight="1">
      <c r="A998" s="166">
        <v>45</v>
      </c>
      <c r="B998" s="102" t="str">
        <f t="shared" si="59"/>
        <v>Shivpuri</v>
      </c>
      <c r="C998" s="229">
        <f t="shared" si="60"/>
        <v>2201.7114419049999</v>
      </c>
      <c r="D998" s="229">
        <v>1834.3054362600001</v>
      </c>
      <c r="E998" s="79">
        <f t="shared" si="61"/>
        <v>0.83312708529728718</v>
      </c>
      <c r="F998" s="159"/>
      <c r="G998" s="159"/>
      <c r="H998" s="159"/>
    </row>
    <row r="999" spans="1:8" ht="12.75" customHeight="1">
      <c r="A999" s="166">
        <v>46</v>
      </c>
      <c r="B999" s="102" t="str">
        <f t="shared" si="59"/>
        <v>Sidhi</v>
      </c>
      <c r="C999" s="229">
        <f t="shared" si="60"/>
        <v>1695.7311388799999</v>
      </c>
      <c r="D999" s="229">
        <v>1582.9155643859999</v>
      </c>
      <c r="E999" s="79">
        <f t="shared" si="61"/>
        <v>0.93347083632107353</v>
      </c>
      <c r="F999" s="159"/>
      <c r="G999" s="159"/>
      <c r="H999" s="159"/>
    </row>
    <row r="1000" spans="1:8" ht="12.75" customHeight="1">
      <c r="A1000" s="166">
        <v>47</v>
      </c>
      <c r="B1000" s="102" t="str">
        <f t="shared" si="59"/>
        <v>Singroli</v>
      </c>
      <c r="C1000" s="229">
        <f t="shared" si="60"/>
        <v>1496.5201173</v>
      </c>
      <c r="D1000" s="229">
        <v>1408.4447980679997</v>
      </c>
      <c r="E1000" s="79">
        <f t="shared" si="61"/>
        <v>0.94114658519198224</v>
      </c>
      <c r="F1000" s="159"/>
      <c r="G1000" s="159"/>
      <c r="H1000" s="159"/>
    </row>
    <row r="1001" spans="1:8" ht="12.75" customHeight="1">
      <c r="A1001" s="166">
        <v>48</v>
      </c>
      <c r="B1001" s="102" t="str">
        <f t="shared" si="59"/>
        <v>Tikamgarh</v>
      </c>
      <c r="C1001" s="229">
        <f t="shared" si="60"/>
        <v>2070.6392266000003</v>
      </c>
      <c r="D1001" s="229">
        <v>1707.8667261659998</v>
      </c>
      <c r="E1001" s="79">
        <f t="shared" si="61"/>
        <v>0.8248016864677703</v>
      </c>
      <c r="F1001" s="159"/>
      <c r="G1001" s="159"/>
      <c r="H1001" s="159"/>
    </row>
    <row r="1002" spans="1:8" ht="12.75" customHeight="1">
      <c r="A1002" s="166">
        <v>49</v>
      </c>
      <c r="B1002" s="102" t="str">
        <f t="shared" si="59"/>
        <v>Ujjain</v>
      </c>
      <c r="C1002" s="229">
        <f t="shared" si="60"/>
        <v>1165.9981788</v>
      </c>
      <c r="D1002" s="229">
        <v>1120.6428022800001</v>
      </c>
      <c r="E1002" s="79">
        <f t="shared" si="61"/>
        <v>0.96110167464697249</v>
      </c>
      <c r="F1002" s="159"/>
      <c r="G1002" s="159"/>
      <c r="H1002" s="159"/>
    </row>
    <row r="1003" spans="1:8" ht="12.75" customHeight="1">
      <c r="A1003" s="166">
        <v>50</v>
      </c>
      <c r="B1003" s="102" t="str">
        <f t="shared" si="59"/>
        <v>Umaria</v>
      </c>
      <c r="C1003" s="229">
        <f t="shared" si="60"/>
        <v>819.85754680000002</v>
      </c>
      <c r="D1003" s="229">
        <v>722.54538772199999</v>
      </c>
      <c r="E1003" s="79">
        <f t="shared" si="61"/>
        <v>0.88130601534642117</v>
      </c>
      <c r="F1003" s="159"/>
      <c r="G1003" s="159"/>
      <c r="H1003" s="159"/>
    </row>
    <row r="1004" spans="1:8" ht="12.75" customHeight="1">
      <c r="A1004" s="166">
        <v>51</v>
      </c>
      <c r="B1004" s="102" t="str">
        <f t="shared" si="59"/>
        <v>Vidisha</v>
      </c>
      <c r="C1004" s="229">
        <f t="shared" si="60"/>
        <v>1772.7729608999998</v>
      </c>
      <c r="D1004" s="229">
        <v>1510.5944035080001</v>
      </c>
      <c r="E1004" s="79">
        <f>D1004/C1004</f>
        <v>0.85210821511013057</v>
      </c>
      <c r="F1004" s="159"/>
      <c r="G1004" s="159"/>
      <c r="H1004" s="159"/>
    </row>
    <row r="1005" spans="1:8">
      <c r="A1005" s="192"/>
      <c r="B1005" s="193" t="s">
        <v>18</v>
      </c>
      <c r="C1005" s="255">
        <f>SUM(C954:C1004)</f>
        <v>70037.524018779994</v>
      </c>
      <c r="D1005" s="255">
        <f>SUM(D954:D1004)</f>
        <v>62295.582657492007</v>
      </c>
      <c r="E1005" s="83">
        <f t="shared" si="61"/>
        <v>0.8894600934320287</v>
      </c>
      <c r="F1005" s="159"/>
      <c r="G1005" s="159"/>
      <c r="H1005" s="159"/>
    </row>
    <row r="1006" spans="1:8" s="209" customFormat="1" ht="15">
      <c r="A1006" s="206" t="s">
        <v>201</v>
      </c>
      <c r="B1006" s="256"/>
      <c r="C1006" s="256"/>
      <c r="D1006" s="256"/>
      <c r="E1006" s="256"/>
      <c r="F1006" s="256"/>
      <c r="G1006" s="256"/>
      <c r="H1006" s="208"/>
    </row>
    <row r="1007" spans="1:8" s="209" customFormat="1" ht="15">
      <c r="A1007" s="206" t="s">
        <v>202</v>
      </c>
      <c r="B1007" s="257"/>
      <c r="C1007" s="258"/>
      <c r="D1007" s="257"/>
      <c r="E1007" s="257"/>
      <c r="F1007" s="257"/>
      <c r="G1007" s="207"/>
      <c r="H1007" s="208"/>
    </row>
    <row r="1008" spans="1:8" s="209" customFormat="1" ht="15">
      <c r="A1008" s="259" t="s">
        <v>203</v>
      </c>
      <c r="B1008" s="257"/>
      <c r="C1008" s="257"/>
      <c r="D1008" s="257"/>
      <c r="E1008" s="257"/>
      <c r="F1008" s="257"/>
      <c r="G1008" s="257" t="s">
        <v>180</v>
      </c>
      <c r="H1008" s="208"/>
    </row>
    <row r="1009" spans="1:8" s="209" customFormat="1" ht="63.75">
      <c r="A1009" s="210" t="s">
        <v>134</v>
      </c>
      <c r="B1009" s="210" t="s">
        <v>135</v>
      </c>
      <c r="C1009" s="210" t="s">
        <v>204</v>
      </c>
      <c r="D1009" s="210" t="s">
        <v>205</v>
      </c>
      <c r="E1009" s="210" t="s">
        <v>206</v>
      </c>
      <c r="F1009" s="210" t="s">
        <v>207</v>
      </c>
      <c r="G1009" s="210" t="s">
        <v>208</v>
      </c>
      <c r="H1009" s="208"/>
    </row>
    <row r="1010" spans="1:8" s="209" customFormat="1" ht="15.75">
      <c r="A1010" s="166">
        <v>1</v>
      </c>
      <c r="B1010" s="102" t="str">
        <f t="shared" ref="B1010:B1060" si="62">B47</f>
        <v>Agar Malwa</v>
      </c>
      <c r="C1010" s="211">
        <v>240.96</v>
      </c>
      <c r="D1010" s="211">
        <v>12.854149995650996</v>
      </c>
      <c r="E1010" s="211">
        <v>257.52313725490194</v>
      </c>
      <c r="F1010" s="211">
        <f>D1010+E1010</f>
        <v>270.37728725055291</v>
      </c>
      <c r="G1010" s="260">
        <f>F1010/C1010</f>
        <v>1.1220836954289215</v>
      </c>
      <c r="H1010" s="208"/>
    </row>
    <row r="1011" spans="1:8" s="209" customFormat="1" ht="15.75">
      <c r="A1011" s="166">
        <v>2</v>
      </c>
      <c r="B1011" s="102" t="str">
        <f t="shared" si="62"/>
        <v>Anooppur</v>
      </c>
      <c r="C1011" s="211">
        <v>500.32000000000005</v>
      </c>
      <c r="D1011" s="211">
        <v>29.594527724259514</v>
      </c>
      <c r="E1011" s="211">
        <v>514.32313725490189</v>
      </c>
      <c r="F1011" s="211">
        <f t="shared" ref="F1011:F1060" si="63">D1011+E1011</f>
        <v>543.91766497916137</v>
      </c>
      <c r="G1011" s="260">
        <f t="shared" ref="G1011:G1061" si="64">F1011/C1011</f>
        <v>1.0871395606395133</v>
      </c>
      <c r="H1011" s="208"/>
    </row>
    <row r="1012" spans="1:8" s="209" customFormat="1" ht="15.75">
      <c r="A1012" s="166">
        <v>3</v>
      </c>
      <c r="B1012" s="102" t="str">
        <f t="shared" si="62"/>
        <v>Alirajpur</v>
      </c>
      <c r="C1012" s="211">
        <v>660</v>
      </c>
      <c r="D1012" s="211">
        <v>38.84463921567508</v>
      </c>
      <c r="E1012" s="211">
        <v>672.72313725490199</v>
      </c>
      <c r="F1012" s="211">
        <f t="shared" si="63"/>
        <v>711.56777647057709</v>
      </c>
      <c r="G1012" s="260">
        <f t="shared" si="64"/>
        <v>1.0781329946523894</v>
      </c>
      <c r="H1012" s="208"/>
    </row>
    <row r="1013" spans="1:8" s="209" customFormat="1" ht="15.75">
      <c r="A1013" s="166">
        <v>4</v>
      </c>
      <c r="B1013" s="102" t="str">
        <f t="shared" si="62"/>
        <v>Ashoknagar</v>
      </c>
      <c r="C1013" s="211">
        <v>1161.5999999999999</v>
      </c>
      <c r="D1013" s="211">
        <v>72.293541330702823</v>
      </c>
      <c r="E1013" s="211">
        <v>519.92313725490203</v>
      </c>
      <c r="F1013" s="211">
        <f t="shared" si="63"/>
        <v>592.21667858560488</v>
      </c>
      <c r="G1013" s="260">
        <f t="shared" si="64"/>
        <v>0.50982840787328243</v>
      </c>
      <c r="H1013" s="208"/>
    </row>
    <row r="1014" spans="1:8" s="209" customFormat="1" ht="15.75">
      <c r="A1014" s="166">
        <v>5</v>
      </c>
      <c r="B1014" s="102" t="str">
        <f t="shared" si="62"/>
        <v>Badwani</v>
      </c>
      <c r="C1014" s="211">
        <v>1061.76</v>
      </c>
      <c r="D1014" s="211">
        <v>54.84306016013737</v>
      </c>
      <c r="E1014" s="211">
        <v>932.88313725490195</v>
      </c>
      <c r="F1014" s="211">
        <f t="shared" si="63"/>
        <v>987.72619741503934</v>
      </c>
      <c r="G1014" s="260">
        <f t="shared" si="64"/>
        <v>0.93027256387040325</v>
      </c>
      <c r="H1014" s="208"/>
    </row>
    <row r="1015" spans="1:8" s="209" customFormat="1" ht="15.75">
      <c r="A1015" s="166">
        <v>6</v>
      </c>
      <c r="B1015" s="102" t="str">
        <f t="shared" si="62"/>
        <v>Balaghat</v>
      </c>
      <c r="C1015" s="211">
        <v>889.28</v>
      </c>
      <c r="D1015" s="211">
        <v>51.894984353259957</v>
      </c>
      <c r="E1015" s="211">
        <v>897.68313725490202</v>
      </c>
      <c r="F1015" s="211">
        <f t="shared" si="63"/>
        <v>949.57812160816195</v>
      </c>
      <c r="G1015" s="260">
        <f t="shared" si="64"/>
        <v>1.0678055523661412</v>
      </c>
      <c r="H1015" s="208"/>
    </row>
    <row r="1016" spans="1:8" s="209" customFormat="1" ht="15.75">
      <c r="A1016" s="166">
        <v>7</v>
      </c>
      <c r="B1016" s="102" t="str">
        <f t="shared" si="62"/>
        <v>Betul</v>
      </c>
      <c r="C1016" s="211">
        <v>893.44</v>
      </c>
      <c r="D1016" s="211">
        <v>52.00014120590258</v>
      </c>
      <c r="E1016" s="211">
        <v>920.88313725490184</v>
      </c>
      <c r="F1016" s="211">
        <f t="shared" si="63"/>
        <v>972.88327846080438</v>
      </c>
      <c r="G1016" s="260">
        <f t="shared" si="64"/>
        <v>1.0889184259276552</v>
      </c>
      <c r="H1016" s="208"/>
    </row>
    <row r="1017" spans="1:8" s="209" customFormat="1" ht="15.75">
      <c r="A1017" s="166">
        <v>8</v>
      </c>
      <c r="B1017" s="102" t="str">
        <f t="shared" si="62"/>
        <v>Bhind</v>
      </c>
      <c r="C1017" s="211">
        <v>626.72</v>
      </c>
      <c r="D1017" s="211">
        <v>36.743721376554419</v>
      </c>
      <c r="E1017" s="211">
        <v>670.00313725490196</v>
      </c>
      <c r="F1017" s="211">
        <f t="shared" si="63"/>
        <v>706.74685863145635</v>
      </c>
      <c r="G1017" s="260">
        <f t="shared" si="64"/>
        <v>1.1276915666189946</v>
      </c>
      <c r="H1017" s="208"/>
    </row>
    <row r="1018" spans="1:8" s="209" customFormat="1" ht="15.75">
      <c r="A1018" s="166">
        <v>9</v>
      </c>
      <c r="B1018" s="102" t="str">
        <f t="shared" si="62"/>
        <v>Bhopal</v>
      </c>
      <c r="C1018" s="211">
        <v>538.72</v>
      </c>
      <c r="D1018" s="211">
        <v>27.342827687841556</v>
      </c>
      <c r="E1018" s="211">
        <v>475.60313725490198</v>
      </c>
      <c r="F1018" s="211">
        <f t="shared" si="63"/>
        <v>502.94596494274356</v>
      </c>
      <c r="G1018" s="260">
        <f t="shared" si="64"/>
        <v>0.93359438101934866</v>
      </c>
      <c r="H1018" s="208"/>
    </row>
    <row r="1019" spans="1:8" s="209" customFormat="1" ht="15.75">
      <c r="A1019" s="166">
        <v>10</v>
      </c>
      <c r="B1019" s="102" t="str">
        <f t="shared" si="62"/>
        <v>Burhanpur</v>
      </c>
      <c r="C1019" s="211">
        <v>294.08</v>
      </c>
      <c r="D1019" s="211">
        <v>17.327354344991722</v>
      </c>
      <c r="E1019" s="211">
        <v>306.16313725490198</v>
      </c>
      <c r="F1019" s="211">
        <f t="shared" si="63"/>
        <v>323.49049159989369</v>
      </c>
      <c r="G1019" s="260">
        <f t="shared" si="64"/>
        <v>1.1000084725241217</v>
      </c>
      <c r="H1019" s="208"/>
    </row>
    <row r="1020" spans="1:8" s="209" customFormat="1" ht="15.75">
      <c r="A1020" s="166">
        <v>11</v>
      </c>
      <c r="B1020" s="102" t="str">
        <f t="shared" si="62"/>
        <v>Chhatarpur</v>
      </c>
      <c r="C1020" s="211">
        <v>1027.3600000000001</v>
      </c>
      <c r="D1020" s="211">
        <v>59.814952943172841</v>
      </c>
      <c r="E1020" s="211">
        <v>1053.6831372549018</v>
      </c>
      <c r="F1020" s="211">
        <f t="shared" si="63"/>
        <v>1113.4980901980746</v>
      </c>
      <c r="G1020" s="260">
        <f t="shared" si="64"/>
        <v>1.0838441152060372</v>
      </c>
      <c r="H1020" s="208"/>
    </row>
    <row r="1021" spans="1:8" s="209" customFormat="1" ht="15.75">
      <c r="A1021" s="166">
        <v>12</v>
      </c>
      <c r="B1021" s="102" t="str">
        <f t="shared" si="62"/>
        <v>Chhindwara</v>
      </c>
      <c r="C1021" s="211">
        <v>1135.52</v>
      </c>
      <c r="D1021" s="211">
        <v>66.284184736079922</v>
      </c>
      <c r="E1021" s="211">
        <v>1151.923137254902</v>
      </c>
      <c r="F1021" s="211">
        <f t="shared" si="63"/>
        <v>1218.2073219909819</v>
      </c>
      <c r="G1021" s="260">
        <f t="shared" si="64"/>
        <v>1.0728189041064726</v>
      </c>
      <c r="H1021" s="208"/>
    </row>
    <row r="1022" spans="1:8" s="209" customFormat="1" ht="15.75">
      <c r="A1022" s="166">
        <v>13</v>
      </c>
      <c r="B1022" s="102" t="str">
        <f t="shared" si="62"/>
        <v>Damoh</v>
      </c>
      <c r="C1022" s="211">
        <v>712.31999999999994</v>
      </c>
      <c r="D1022" s="211">
        <v>41.687343266251972</v>
      </c>
      <c r="E1022" s="211">
        <v>718.80313725490191</v>
      </c>
      <c r="F1022" s="211">
        <f t="shared" si="63"/>
        <v>760.49048052115393</v>
      </c>
      <c r="G1022" s="260">
        <f t="shared" si="64"/>
        <v>1.0676247761134798</v>
      </c>
      <c r="H1022" s="208"/>
    </row>
    <row r="1023" spans="1:8" s="209" customFormat="1" ht="15.75">
      <c r="A1023" s="166">
        <v>14</v>
      </c>
      <c r="B1023" s="102" t="str">
        <f t="shared" si="62"/>
        <v>Datia</v>
      </c>
      <c r="C1023" s="211">
        <v>386.71999999999997</v>
      </c>
      <c r="D1023" s="211">
        <v>22.470124130977187</v>
      </c>
      <c r="E1023" s="211">
        <v>423.60313725490198</v>
      </c>
      <c r="F1023" s="211">
        <f t="shared" si="63"/>
        <v>446.07326138587916</v>
      </c>
      <c r="G1023" s="260">
        <f t="shared" si="64"/>
        <v>1.1534786444607965</v>
      </c>
      <c r="H1023" s="208"/>
    </row>
    <row r="1024" spans="1:8" s="209" customFormat="1" ht="15.75">
      <c r="A1024" s="166">
        <v>15</v>
      </c>
      <c r="B1024" s="102" t="str">
        <f t="shared" si="62"/>
        <v>Dewas</v>
      </c>
      <c r="C1024" s="211">
        <v>635.36000000000013</v>
      </c>
      <c r="D1024" s="211">
        <v>37.041996381249817</v>
      </c>
      <c r="E1024" s="211">
        <v>678.64313725490194</v>
      </c>
      <c r="F1024" s="211">
        <f t="shared" si="63"/>
        <v>715.6851336361517</v>
      </c>
      <c r="G1024" s="260">
        <f t="shared" si="64"/>
        <v>1.1264245996539781</v>
      </c>
      <c r="H1024" s="208"/>
    </row>
    <row r="1025" spans="1:8" s="209" customFormat="1" ht="15.75">
      <c r="A1025" s="166">
        <v>16</v>
      </c>
      <c r="B1025" s="102" t="str">
        <f t="shared" si="62"/>
        <v>Dhar</v>
      </c>
      <c r="C1025" s="211">
        <v>1116.96</v>
      </c>
      <c r="D1025" s="211">
        <v>66.432884598502852</v>
      </c>
      <c r="E1025" s="211">
        <v>1131.1231372549018</v>
      </c>
      <c r="F1025" s="211">
        <f t="shared" si="63"/>
        <v>1197.5560218534047</v>
      </c>
      <c r="G1025" s="260">
        <f t="shared" si="64"/>
        <v>1.0721565873920325</v>
      </c>
      <c r="H1025" s="208"/>
    </row>
    <row r="1026" spans="1:8" s="209" customFormat="1" ht="15.75">
      <c r="A1026" s="166">
        <v>17</v>
      </c>
      <c r="B1026" s="102" t="str">
        <f t="shared" si="62"/>
        <v>Dindori</v>
      </c>
      <c r="C1026" s="211">
        <v>826.56</v>
      </c>
      <c r="D1026" s="211">
        <v>45.779516219030697</v>
      </c>
      <c r="E1026" s="211">
        <v>630.48313725490198</v>
      </c>
      <c r="F1026" s="211">
        <f t="shared" si="63"/>
        <v>676.26265347393269</v>
      </c>
      <c r="G1026" s="260">
        <f t="shared" si="64"/>
        <v>0.81816523116764994</v>
      </c>
      <c r="H1026" s="208"/>
    </row>
    <row r="1027" spans="1:8" s="209" customFormat="1" ht="15.75">
      <c r="A1027" s="166">
        <v>18</v>
      </c>
      <c r="B1027" s="102" t="str">
        <f t="shared" si="62"/>
        <v>Guna</v>
      </c>
      <c r="C1027" s="211">
        <v>720.31999999999994</v>
      </c>
      <c r="D1027" s="211">
        <v>42.52565842717663</v>
      </c>
      <c r="E1027" s="211">
        <v>733.04313725490192</v>
      </c>
      <c r="F1027" s="211">
        <f t="shared" si="63"/>
        <v>775.56879568207853</v>
      </c>
      <c r="G1027" s="260">
        <f t="shared" si="64"/>
        <v>1.0767003494031522</v>
      </c>
      <c r="H1027" s="208"/>
    </row>
    <row r="1028" spans="1:8" s="209" customFormat="1" ht="15.75">
      <c r="A1028" s="166">
        <v>19</v>
      </c>
      <c r="B1028" s="102" t="str">
        <f t="shared" si="62"/>
        <v>Gwalior</v>
      </c>
      <c r="C1028" s="211">
        <v>549.28</v>
      </c>
      <c r="D1028" s="211">
        <v>31.623168086311381</v>
      </c>
      <c r="E1028" s="211">
        <v>590.96313725490199</v>
      </c>
      <c r="F1028" s="211">
        <f t="shared" si="63"/>
        <v>622.58630534121335</v>
      </c>
      <c r="G1028" s="260">
        <f t="shared" si="64"/>
        <v>1.1334589013639917</v>
      </c>
      <c r="H1028" s="208"/>
    </row>
    <row r="1029" spans="1:8" s="209" customFormat="1" ht="15.75">
      <c r="A1029" s="166">
        <v>20</v>
      </c>
      <c r="B1029" s="102" t="str">
        <f t="shared" si="62"/>
        <v>Harda</v>
      </c>
      <c r="C1029" s="211">
        <v>270.88</v>
      </c>
      <c r="D1029" s="211">
        <v>15.651501386234234</v>
      </c>
      <c r="E1029" s="211">
        <v>308.72313725490199</v>
      </c>
      <c r="F1029" s="211">
        <f t="shared" si="63"/>
        <v>324.37463864113624</v>
      </c>
      <c r="G1029" s="260">
        <f t="shared" si="64"/>
        <v>1.1974846376297115</v>
      </c>
      <c r="H1029" s="208"/>
    </row>
    <row r="1030" spans="1:8" s="209" customFormat="1" ht="15.75">
      <c r="A1030" s="166">
        <v>21</v>
      </c>
      <c r="B1030" s="102" t="str">
        <f t="shared" si="62"/>
        <v>Hoshangabad</v>
      </c>
      <c r="C1030" s="211">
        <v>514.72</v>
      </c>
      <c r="D1030" s="211">
        <v>29.803350628081038</v>
      </c>
      <c r="E1030" s="211">
        <v>510.64313725490194</v>
      </c>
      <c r="F1030" s="211">
        <f t="shared" si="63"/>
        <v>540.44648788298298</v>
      </c>
      <c r="G1030" s="260">
        <f t="shared" si="64"/>
        <v>1.0499815198223945</v>
      </c>
      <c r="H1030" s="208"/>
    </row>
    <row r="1031" spans="1:8" s="209" customFormat="1" ht="15.75">
      <c r="A1031" s="166">
        <v>22</v>
      </c>
      <c r="B1031" s="102" t="str">
        <f t="shared" si="62"/>
        <v>Indore</v>
      </c>
      <c r="C1031" s="211">
        <v>537.6</v>
      </c>
      <c r="D1031" s="211">
        <v>28.663930807196934</v>
      </c>
      <c r="E1031" s="211">
        <v>541.203137254902</v>
      </c>
      <c r="F1031" s="211">
        <f t="shared" si="63"/>
        <v>569.86706806209895</v>
      </c>
      <c r="G1031" s="260">
        <f t="shared" si="64"/>
        <v>1.0600205879131304</v>
      </c>
      <c r="H1031" s="208"/>
    </row>
    <row r="1032" spans="1:8" s="209" customFormat="1" ht="15.75">
      <c r="A1032" s="166">
        <v>23</v>
      </c>
      <c r="B1032" s="102" t="str">
        <f t="shared" si="62"/>
        <v>Jabalpur</v>
      </c>
      <c r="C1032" s="211">
        <v>718.07999999999993</v>
      </c>
      <c r="D1032" s="211">
        <v>41.910004627062968</v>
      </c>
      <c r="E1032" s="211">
        <v>723.92313725490192</v>
      </c>
      <c r="F1032" s="211">
        <f t="shared" si="63"/>
        <v>765.83314188196493</v>
      </c>
      <c r="G1032" s="260">
        <f t="shared" si="64"/>
        <v>1.0665011445548755</v>
      </c>
      <c r="H1032" s="208"/>
    </row>
    <row r="1033" spans="1:8" s="209" customFormat="1" ht="15.75">
      <c r="A1033" s="166">
        <v>24</v>
      </c>
      <c r="B1033" s="102" t="str">
        <f t="shared" si="62"/>
        <v>Jhabua</v>
      </c>
      <c r="C1033" s="211">
        <v>796.96</v>
      </c>
      <c r="D1033" s="211">
        <v>39.764642095687279</v>
      </c>
      <c r="E1033" s="211">
        <v>721.68313725490202</v>
      </c>
      <c r="F1033" s="211">
        <f t="shared" si="63"/>
        <v>761.44777935058926</v>
      </c>
      <c r="G1033" s="260">
        <f t="shared" si="64"/>
        <v>0.95544039769949463</v>
      </c>
      <c r="H1033" s="208"/>
    </row>
    <row r="1034" spans="1:8" s="209" customFormat="1" ht="15.75">
      <c r="A1034" s="166">
        <v>25</v>
      </c>
      <c r="B1034" s="102" t="str">
        <f t="shared" si="62"/>
        <v>Katni</v>
      </c>
      <c r="C1034" s="211">
        <v>309.92</v>
      </c>
      <c r="D1034" s="211">
        <v>15.825265825451375</v>
      </c>
      <c r="E1034" s="211">
        <v>670.80313725490203</v>
      </c>
      <c r="F1034" s="211">
        <f t="shared" si="63"/>
        <v>686.62840308035345</v>
      </c>
      <c r="G1034" s="260">
        <f t="shared" si="64"/>
        <v>2.2155020749882337</v>
      </c>
      <c r="H1034" s="208"/>
    </row>
    <row r="1035" spans="1:8" s="209" customFormat="1" ht="15.75">
      <c r="A1035" s="166">
        <v>26</v>
      </c>
      <c r="B1035" s="102" t="str">
        <f t="shared" si="62"/>
        <v>Khandwa</v>
      </c>
      <c r="C1035" s="211">
        <v>630.4</v>
      </c>
      <c r="D1035" s="211">
        <v>35.110406265928752</v>
      </c>
      <c r="E1035" s="211">
        <v>618.00313725490196</v>
      </c>
      <c r="F1035" s="211">
        <f t="shared" si="63"/>
        <v>653.11354352083072</v>
      </c>
      <c r="G1035" s="260">
        <f t="shared" si="64"/>
        <v>1.0360303672602011</v>
      </c>
      <c r="H1035" s="208"/>
    </row>
    <row r="1036" spans="1:8" s="209" customFormat="1" ht="15.75">
      <c r="A1036" s="166">
        <v>27</v>
      </c>
      <c r="B1036" s="102" t="str">
        <f t="shared" si="62"/>
        <v>Khargone</v>
      </c>
      <c r="C1036" s="211">
        <v>1024.1599999999999</v>
      </c>
      <c r="D1036" s="211">
        <v>60.547284581642387</v>
      </c>
      <c r="E1036" s="211">
        <v>1022.6431372549018</v>
      </c>
      <c r="F1036" s="211">
        <f t="shared" si="63"/>
        <v>1083.1904218365441</v>
      </c>
      <c r="G1036" s="260">
        <f t="shared" si="64"/>
        <v>1.0576378904043746</v>
      </c>
      <c r="H1036" s="208"/>
    </row>
    <row r="1037" spans="1:8" s="209" customFormat="1" ht="15.75">
      <c r="A1037" s="166">
        <v>28</v>
      </c>
      <c r="B1037" s="102" t="str">
        <f t="shared" si="62"/>
        <v>Mandla</v>
      </c>
      <c r="C1037" s="211">
        <v>780.4799999999999</v>
      </c>
      <c r="D1037" s="211">
        <v>46.266076237618151</v>
      </c>
      <c r="E1037" s="211">
        <v>830.48313725490198</v>
      </c>
      <c r="F1037" s="211">
        <f t="shared" si="63"/>
        <v>876.74921349252008</v>
      </c>
      <c r="G1037" s="260">
        <f t="shared" si="64"/>
        <v>1.1233461632489239</v>
      </c>
      <c r="H1037" s="208"/>
    </row>
    <row r="1038" spans="1:8" s="209" customFormat="1" ht="15.75">
      <c r="A1038" s="166">
        <v>29</v>
      </c>
      <c r="B1038" s="102" t="str">
        <f t="shared" si="62"/>
        <v>Mandsaur</v>
      </c>
      <c r="C1038" s="211">
        <v>543.52</v>
      </c>
      <c r="D1038" s="211">
        <v>31.720884355505561</v>
      </c>
      <c r="E1038" s="211">
        <v>578.80313725490203</v>
      </c>
      <c r="F1038" s="211">
        <f t="shared" si="63"/>
        <v>610.52402161040754</v>
      </c>
      <c r="G1038" s="260">
        <f t="shared" si="64"/>
        <v>1.1232779320179709</v>
      </c>
      <c r="H1038" s="208"/>
    </row>
    <row r="1039" spans="1:8" s="209" customFormat="1" ht="15.75">
      <c r="A1039" s="166">
        <v>30</v>
      </c>
      <c r="B1039" s="102" t="str">
        <f t="shared" si="62"/>
        <v>Morena</v>
      </c>
      <c r="C1039" s="211">
        <v>944.96</v>
      </c>
      <c r="D1039" s="211">
        <v>56.342624281581024</v>
      </c>
      <c r="E1039" s="211">
        <v>967.28313725490193</v>
      </c>
      <c r="F1039" s="211">
        <f t="shared" si="63"/>
        <v>1023.625761536483</v>
      </c>
      <c r="G1039" s="260">
        <f t="shared" si="64"/>
        <v>1.0832477158149372</v>
      </c>
      <c r="H1039" s="208"/>
    </row>
    <row r="1040" spans="1:8" s="209" customFormat="1" ht="15.75">
      <c r="A1040" s="166">
        <v>31</v>
      </c>
      <c r="B1040" s="102" t="str">
        <f t="shared" si="62"/>
        <v>Narsinghpur</v>
      </c>
      <c r="C1040" s="211">
        <v>484.64000000000004</v>
      </c>
      <c r="D1040" s="211">
        <v>28.202311742704268</v>
      </c>
      <c r="E1040" s="211">
        <v>549.36313725490209</v>
      </c>
      <c r="F1040" s="211">
        <f t="shared" si="63"/>
        <v>577.56544899760638</v>
      </c>
      <c r="G1040" s="260">
        <f t="shared" si="64"/>
        <v>1.1917411872680883</v>
      </c>
      <c r="H1040" s="208"/>
    </row>
    <row r="1041" spans="1:8" s="209" customFormat="1" ht="15.75">
      <c r="A1041" s="166">
        <v>32</v>
      </c>
      <c r="B1041" s="102" t="str">
        <f t="shared" si="62"/>
        <v>Neemuch</v>
      </c>
      <c r="C1041" s="211">
        <v>355.52</v>
      </c>
      <c r="D1041" s="211">
        <v>20.692145229225297</v>
      </c>
      <c r="E1041" s="211">
        <v>388.88313725490195</v>
      </c>
      <c r="F1041" s="211">
        <f t="shared" si="63"/>
        <v>409.57528248412723</v>
      </c>
      <c r="G1041" s="260">
        <f t="shared" si="64"/>
        <v>1.1520456865552635</v>
      </c>
      <c r="H1041" s="208"/>
    </row>
    <row r="1042" spans="1:8" s="209" customFormat="1" ht="15.75">
      <c r="A1042" s="166">
        <v>33</v>
      </c>
      <c r="B1042" s="102" t="str">
        <f t="shared" si="62"/>
        <v>Panna</v>
      </c>
      <c r="C1042" s="211">
        <v>702.72</v>
      </c>
      <c r="D1042" s="211">
        <v>41.093863521724792</v>
      </c>
      <c r="E1042" s="211">
        <v>718.00313725490196</v>
      </c>
      <c r="F1042" s="211">
        <f t="shared" si="63"/>
        <v>759.09700077662671</v>
      </c>
      <c r="G1042" s="260">
        <f t="shared" si="64"/>
        <v>1.0802268339831322</v>
      </c>
      <c r="H1042" s="208"/>
    </row>
    <row r="1043" spans="1:8" s="209" customFormat="1" ht="15.75">
      <c r="A1043" s="166">
        <v>34</v>
      </c>
      <c r="B1043" s="102" t="str">
        <f t="shared" si="62"/>
        <v>Raisen</v>
      </c>
      <c r="C1043" s="211">
        <v>746.4</v>
      </c>
      <c r="D1043" s="211">
        <v>43.906973862694294</v>
      </c>
      <c r="E1043" s="211">
        <v>735.92313725490192</v>
      </c>
      <c r="F1043" s="211">
        <f t="shared" si="63"/>
        <v>779.83011111759618</v>
      </c>
      <c r="G1043" s="260">
        <f t="shared" si="64"/>
        <v>1.0447884661275404</v>
      </c>
      <c r="H1043" s="208"/>
    </row>
    <row r="1044" spans="1:8" s="209" customFormat="1" ht="15.75">
      <c r="A1044" s="166">
        <v>35</v>
      </c>
      <c r="B1044" s="102" t="str">
        <f t="shared" si="62"/>
        <v>Rajgarh</v>
      </c>
      <c r="C1044" s="211">
        <v>839.2</v>
      </c>
      <c r="D1044" s="211">
        <v>48.944402134319887</v>
      </c>
      <c r="E1044" s="211">
        <v>845.36313725490197</v>
      </c>
      <c r="F1044" s="211">
        <f t="shared" si="63"/>
        <v>894.3075393892218</v>
      </c>
      <c r="G1044" s="260">
        <f t="shared" si="64"/>
        <v>1.0656667533236674</v>
      </c>
      <c r="H1044" s="208"/>
    </row>
    <row r="1045" spans="1:8" s="209" customFormat="1" ht="15.75">
      <c r="A1045" s="166">
        <v>36</v>
      </c>
      <c r="B1045" s="102" t="str">
        <f t="shared" si="62"/>
        <v>Ratlam</v>
      </c>
      <c r="C1045" s="211">
        <v>652.32000000000005</v>
      </c>
      <c r="D1045" s="211">
        <v>34.654962252173107</v>
      </c>
      <c r="E1045" s="211">
        <v>665.36313725490197</v>
      </c>
      <c r="F1045" s="211">
        <f t="shared" si="63"/>
        <v>700.01809950707502</v>
      </c>
      <c r="G1045" s="260">
        <f t="shared" si="64"/>
        <v>1.0731207068725088</v>
      </c>
      <c r="H1045" s="208"/>
    </row>
    <row r="1046" spans="1:8" s="209" customFormat="1" ht="15.75">
      <c r="A1046" s="166">
        <v>37</v>
      </c>
      <c r="B1046" s="102" t="str">
        <f t="shared" si="62"/>
        <v>Rewa</v>
      </c>
      <c r="C1046" s="211">
        <v>1149.5999999999999</v>
      </c>
      <c r="D1046" s="211">
        <v>67.560858504027479</v>
      </c>
      <c r="E1046" s="211">
        <v>1154.3231372549021</v>
      </c>
      <c r="F1046" s="211">
        <f t="shared" si="63"/>
        <v>1221.8839957589296</v>
      </c>
      <c r="G1046" s="260">
        <f t="shared" si="64"/>
        <v>1.0628775189273918</v>
      </c>
      <c r="H1046" s="208"/>
    </row>
    <row r="1047" spans="1:8" s="209" customFormat="1" ht="15.75">
      <c r="A1047" s="166">
        <v>38</v>
      </c>
      <c r="B1047" s="102" t="str">
        <f t="shared" si="62"/>
        <v>Sagar</v>
      </c>
      <c r="C1047" s="211">
        <v>1089.28</v>
      </c>
      <c r="D1047" s="211">
        <v>63.268289851353714</v>
      </c>
      <c r="E1047" s="211">
        <v>1090.3231372549021</v>
      </c>
      <c r="F1047" s="211">
        <f t="shared" si="63"/>
        <v>1153.5914271062559</v>
      </c>
      <c r="G1047" s="260">
        <f t="shared" si="64"/>
        <v>1.0590403083745739</v>
      </c>
      <c r="H1047" s="208"/>
    </row>
    <row r="1048" spans="1:8" s="209" customFormat="1" ht="15.75">
      <c r="A1048" s="166">
        <v>39</v>
      </c>
      <c r="B1048" s="102" t="str">
        <f t="shared" si="62"/>
        <v>Satna</v>
      </c>
      <c r="C1048" s="211">
        <v>1122.24</v>
      </c>
      <c r="D1048" s="211">
        <v>58.230329162996298</v>
      </c>
      <c r="E1048" s="211">
        <v>1013.0431372549019</v>
      </c>
      <c r="F1048" s="211">
        <f t="shared" si="63"/>
        <v>1071.2734664178981</v>
      </c>
      <c r="G1048" s="260">
        <f t="shared" si="64"/>
        <v>0.95458499645164863</v>
      </c>
      <c r="H1048" s="208"/>
    </row>
    <row r="1049" spans="1:8" s="209" customFormat="1" ht="15.75">
      <c r="A1049" s="166">
        <v>40</v>
      </c>
      <c r="B1049" s="102" t="str">
        <f t="shared" si="62"/>
        <v>Sehore</v>
      </c>
      <c r="C1049" s="211">
        <v>633.28</v>
      </c>
      <c r="D1049" s="211">
        <v>36.357118833955226</v>
      </c>
      <c r="E1049" s="211">
        <v>654.48313725490198</v>
      </c>
      <c r="F1049" s="211">
        <f t="shared" si="63"/>
        <v>690.84025608885725</v>
      </c>
      <c r="G1049" s="260">
        <f t="shared" si="64"/>
        <v>1.0908922689629506</v>
      </c>
      <c r="H1049" s="208"/>
    </row>
    <row r="1050" spans="1:8" s="209" customFormat="1" ht="15.75">
      <c r="A1050" s="166">
        <v>41</v>
      </c>
      <c r="B1050" s="102" t="str">
        <f t="shared" si="62"/>
        <v>Seoni</v>
      </c>
      <c r="C1050" s="211">
        <v>871.99999999999989</v>
      </c>
      <c r="D1050" s="211">
        <v>50.770526997198999</v>
      </c>
      <c r="E1050" s="211">
        <v>883.92313725490192</v>
      </c>
      <c r="F1050" s="211">
        <f t="shared" si="63"/>
        <v>934.69366425210092</v>
      </c>
      <c r="G1050" s="260">
        <f t="shared" si="64"/>
        <v>1.0718964039588315</v>
      </c>
      <c r="H1050" s="208"/>
    </row>
    <row r="1051" spans="1:8" s="209" customFormat="1" ht="15.75">
      <c r="A1051" s="166">
        <v>42</v>
      </c>
      <c r="B1051" s="102" t="str">
        <f t="shared" si="62"/>
        <v>Shahdol</v>
      </c>
      <c r="C1051" s="211">
        <v>714.24</v>
      </c>
      <c r="D1051" s="211">
        <v>38.035834633310884</v>
      </c>
      <c r="E1051" s="211">
        <v>672.24313725490197</v>
      </c>
      <c r="F1051" s="211">
        <f t="shared" si="63"/>
        <v>710.27897188821282</v>
      </c>
      <c r="G1051" s="260">
        <f t="shared" si="64"/>
        <v>0.99445420571266352</v>
      </c>
      <c r="H1051" s="208"/>
    </row>
    <row r="1052" spans="1:8" s="209" customFormat="1" ht="15.75">
      <c r="A1052" s="166">
        <v>43</v>
      </c>
      <c r="B1052" s="102" t="str">
        <f t="shared" si="62"/>
        <v>Shajapur</v>
      </c>
      <c r="C1052" s="211">
        <v>317.76</v>
      </c>
      <c r="D1052" s="211">
        <v>17.598263836592317</v>
      </c>
      <c r="E1052" s="211">
        <v>343.92313725490197</v>
      </c>
      <c r="F1052" s="211">
        <f t="shared" si="63"/>
        <v>361.52140109149428</v>
      </c>
      <c r="G1052" s="260">
        <f t="shared" si="64"/>
        <v>1.1377184072617519</v>
      </c>
      <c r="H1052" s="208"/>
    </row>
    <row r="1053" spans="1:8" s="209" customFormat="1" ht="15.75">
      <c r="A1053" s="166">
        <v>44</v>
      </c>
      <c r="B1053" s="102" t="str">
        <f t="shared" si="62"/>
        <v>Sheopur</v>
      </c>
      <c r="C1053" s="211">
        <v>1239.52</v>
      </c>
      <c r="D1053" s="211">
        <v>61.178869041269408</v>
      </c>
      <c r="E1053" s="211">
        <v>1030.8031372549019</v>
      </c>
      <c r="F1053" s="211">
        <f t="shared" si="63"/>
        <v>1091.9820062961712</v>
      </c>
      <c r="G1053" s="260">
        <f t="shared" si="64"/>
        <v>0.88097167153105338</v>
      </c>
      <c r="H1053" s="208"/>
    </row>
    <row r="1054" spans="1:8" s="209" customFormat="1" ht="15.75">
      <c r="A1054" s="166">
        <v>45</v>
      </c>
      <c r="B1054" s="102" t="str">
        <f t="shared" si="62"/>
        <v>Shivpuri</v>
      </c>
      <c r="C1054" s="211">
        <v>419.36</v>
      </c>
      <c r="D1054" s="211">
        <v>24.970250009481415</v>
      </c>
      <c r="E1054" s="211">
        <v>462.32313725490201</v>
      </c>
      <c r="F1054" s="211">
        <f t="shared" si="63"/>
        <v>487.2933872643834</v>
      </c>
      <c r="G1054" s="260">
        <f t="shared" si="64"/>
        <v>1.1619930066396018</v>
      </c>
      <c r="H1054" s="208"/>
    </row>
    <row r="1055" spans="1:8" s="209" customFormat="1" ht="15.75">
      <c r="A1055" s="166">
        <v>46</v>
      </c>
      <c r="B1055" s="102" t="str">
        <f t="shared" si="62"/>
        <v>Sidhi</v>
      </c>
      <c r="C1055" s="211">
        <v>793.75999999999988</v>
      </c>
      <c r="D1055" s="211">
        <v>47.06872544685293</v>
      </c>
      <c r="E1055" s="211">
        <v>778.64313725490194</v>
      </c>
      <c r="F1055" s="211">
        <f t="shared" si="63"/>
        <v>825.71186270175485</v>
      </c>
      <c r="G1055" s="260">
        <f t="shared" si="64"/>
        <v>1.0402538080802195</v>
      </c>
      <c r="H1055" s="208"/>
    </row>
    <row r="1056" spans="1:8" s="209" customFormat="1" ht="15.75">
      <c r="A1056" s="166">
        <v>47</v>
      </c>
      <c r="B1056" s="102" t="str">
        <f t="shared" si="62"/>
        <v>Singroli</v>
      </c>
      <c r="C1056" s="211">
        <v>757.76</v>
      </c>
      <c r="D1056" s="211">
        <v>41.873919490081775</v>
      </c>
      <c r="E1056" s="211">
        <v>724.56313725490202</v>
      </c>
      <c r="F1056" s="211">
        <f t="shared" si="63"/>
        <v>766.43705674498381</v>
      </c>
      <c r="G1056" s="260">
        <f t="shared" si="64"/>
        <v>1.0114509300371937</v>
      </c>
      <c r="H1056" s="208"/>
    </row>
    <row r="1057" spans="1:11" s="209" customFormat="1" ht="15.75">
      <c r="A1057" s="166">
        <v>48</v>
      </c>
      <c r="B1057" s="102" t="str">
        <f t="shared" si="62"/>
        <v>Tikamgarh</v>
      </c>
      <c r="C1057" s="211">
        <v>995.68</v>
      </c>
      <c r="D1057" s="211">
        <v>50.921128869539658</v>
      </c>
      <c r="E1057" s="211">
        <v>893.68313725490191</v>
      </c>
      <c r="F1057" s="211">
        <f t="shared" si="63"/>
        <v>944.60426612444155</v>
      </c>
      <c r="G1057" s="260">
        <f t="shared" si="64"/>
        <v>0.94870266162265149</v>
      </c>
      <c r="H1057" s="208"/>
    </row>
    <row r="1058" spans="1:11" s="209" customFormat="1" ht="15.75">
      <c r="A1058" s="166">
        <v>49</v>
      </c>
      <c r="B1058" s="102" t="str">
        <f t="shared" si="62"/>
        <v>Ujjain</v>
      </c>
      <c r="C1058" s="211">
        <v>718.56</v>
      </c>
      <c r="D1058" s="211">
        <v>37.254348787125117</v>
      </c>
      <c r="E1058" s="211">
        <v>675.28313725490193</v>
      </c>
      <c r="F1058" s="211">
        <f t="shared" si="63"/>
        <v>712.53748604202701</v>
      </c>
      <c r="G1058" s="260">
        <f t="shared" si="64"/>
        <v>0.99161863454969257</v>
      </c>
      <c r="H1058" s="208"/>
    </row>
    <row r="1059" spans="1:11" s="209" customFormat="1" ht="15.75">
      <c r="A1059" s="166">
        <v>50</v>
      </c>
      <c r="B1059" s="102" t="str">
        <f t="shared" si="62"/>
        <v>Umaria</v>
      </c>
      <c r="C1059" s="211">
        <v>414.72</v>
      </c>
      <c r="D1059" s="211">
        <v>23.5136296243899</v>
      </c>
      <c r="E1059" s="211">
        <v>432.88313725490201</v>
      </c>
      <c r="F1059" s="211">
        <f t="shared" si="63"/>
        <v>456.39676687929193</v>
      </c>
      <c r="G1059" s="260">
        <f t="shared" si="64"/>
        <v>1.1004937472976752</v>
      </c>
      <c r="H1059" s="208"/>
    </row>
    <row r="1060" spans="1:11" s="209" customFormat="1" ht="15.75">
      <c r="A1060" s="166">
        <v>51</v>
      </c>
      <c r="B1060" s="102" t="str">
        <f t="shared" si="62"/>
        <v>Vidisha</v>
      </c>
      <c r="C1060" s="211">
        <v>917.60000000000014</v>
      </c>
      <c r="D1060" s="211">
        <v>48.748401464061352</v>
      </c>
      <c r="E1060" s="211">
        <v>857.52313725490194</v>
      </c>
      <c r="F1060" s="211">
        <f t="shared" si="63"/>
        <v>906.27153871896326</v>
      </c>
      <c r="G1060" s="260">
        <f t="shared" si="64"/>
        <v>0.98765424882188657</v>
      </c>
      <c r="H1060" s="208"/>
    </row>
    <row r="1061" spans="1:11" s="209" customFormat="1" ht="15">
      <c r="A1061" s="365" t="s">
        <v>18</v>
      </c>
      <c r="B1061" s="366"/>
      <c r="C1061" s="261">
        <v>38563.920000000006</v>
      </c>
      <c r="D1061" s="261">
        <f>SUM(D1010:D1060)</f>
        <v>2093.8499005707977</v>
      </c>
      <c r="E1061" s="261">
        <f>SUM(E1010:E1060)</f>
        <v>36345.039999999994</v>
      </c>
      <c r="F1061" s="261">
        <f>SUM(F1010:F1060)</f>
        <v>38438.889900570794</v>
      </c>
      <c r="G1061" s="262">
        <f t="shared" si="64"/>
        <v>0.99675784776471865</v>
      </c>
      <c r="H1061" s="208"/>
    </row>
    <row r="1062" spans="1:11" s="209" customFormat="1" ht="15">
      <c r="A1062" s="206" t="s">
        <v>209</v>
      </c>
      <c r="B1062" s="207"/>
      <c r="C1062" s="207"/>
      <c r="D1062" s="207"/>
      <c r="E1062" s="207"/>
      <c r="F1062" s="207"/>
      <c r="G1062" s="257"/>
      <c r="H1062" s="208"/>
      <c r="J1062" s="263">
        <v>3302.6089685000002</v>
      </c>
      <c r="K1062" s="264">
        <f>J1062-D1061</f>
        <v>1208.7590679292025</v>
      </c>
    </row>
    <row r="1063" spans="1:11" s="209" customFormat="1" ht="15">
      <c r="A1063" s="259" t="s">
        <v>203</v>
      </c>
      <c r="B1063" s="257"/>
      <c r="C1063" s="257"/>
      <c r="D1063" s="257"/>
      <c r="E1063" s="207"/>
      <c r="F1063" s="257"/>
      <c r="G1063" s="257" t="s">
        <v>180</v>
      </c>
      <c r="H1063" s="208"/>
    </row>
    <row r="1064" spans="1:11" s="209" customFormat="1" ht="63.75">
      <c r="A1064" s="265" t="s">
        <v>134</v>
      </c>
      <c r="B1064" s="265" t="s">
        <v>135</v>
      </c>
      <c r="C1064" s="210" t="s">
        <v>210</v>
      </c>
      <c r="D1064" s="210" t="s">
        <v>211</v>
      </c>
      <c r="E1064" s="210" t="s">
        <v>212</v>
      </c>
      <c r="F1064" s="265" t="s">
        <v>200</v>
      </c>
      <c r="G1064" s="265" t="s">
        <v>213</v>
      </c>
      <c r="H1064" s="265" t="s">
        <v>141</v>
      </c>
    </row>
    <row r="1065" spans="1:11" s="209" customFormat="1" ht="15">
      <c r="A1065" s="266">
        <v>1</v>
      </c>
      <c r="B1065" s="267" t="str">
        <f t="shared" ref="B1065:B1115" si="65">B47</f>
        <v>Agar Malwa</v>
      </c>
      <c r="C1065" s="268">
        <f t="shared" ref="C1065:C1115" si="66">C1010</f>
        <v>240.96</v>
      </c>
      <c r="D1065" s="268">
        <f t="shared" ref="D1065:D1114" si="67">F1010</f>
        <v>270.37728725055291</v>
      </c>
      <c r="E1065" s="269">
        <v>214.24</v>
      </c>
      <c r="F1065" s="270">
        <f>E1065/C1065</f>
        <v>0.88911022576361221</v>
      </c>
      <c r="G1065" s="269">
        <f>D1065-E1065</f>
        <v>56.137287250552902</v>
      </c>
      <c r="H1065" s="260">
        <f>G1065/C1065</f>
        <v>0.23297346966530919</v>
      </c>
    </row>
    <row r="1066" spans="1:11" s="209" customFormat="1" ht="15">
      <c r="A1066" s="266">
        <v>2</v>
      </c>
      <c r="B1066" s="267" t="str">
        <f t="shared" si="65"/>
        <v>Anooppur</v>
      </c>
      <c r="C1066" s="268">
        <f t="shared" si="66"/>
        <v>500.32000000000005</v>
      </c>
      <c r="D1066" s="268">
        <f t="shared" si="67"/>
        <v>543.91766497916137</v>
      </c>
      <c r="E1066" s="269">
        <v>471.04</v>
      </c>
      <c r="F1066" s="270">
        <f t="shared" ref="F1066:F1116" si="68">E1066/C1066</f>
        <v>0.94147745442916531</v>
      </c>
      <c r="G1066" s="269">
        <f t="shared" ref="G1066:G1114" si="69">D1066-E1066</f>
        <v>72.877664979161352</v>
      </c>
      <c r="H1066" s="260">
        <f t="shared" ref="H1066:H1114" si="70">G1066/C1066</f>
        <v>0.14566210621034806</v>
      </c>
    </row>
    <row r="1067" spans="1:11" s="209" customFormat="1" ht="15">
      <c r="A1067" s="266">
        <v>3</v>
      </c>
      <c r="B1067" s="267" t="str">
        <f t="shared" si="65"/>
        <v>Alirajpur</v>
      </c>
      <c r="C1067" s="268">
        <f t="shared" si="66"/>
        <v>660</v>
      </c>
      <c r="D1067" s="268">
        <f t="shared" si="67"/>
        <v>711.56777647057709</v>
      </c>
      <c r="E1067" s="269">
        <v>629.43999999999994</v>
      </c>
      <c r="F1067" s="270">
        <f t="shared" si="68"/>
        <v>0.9536969696969696</v>
      </c>
      <c r="G1067" s="269">
        <f t="shared" si="69"/>
        <v>82.127776470577146</v>
      </c>
      <c r="H1067" s="260">
        <f t="shared" si="70"/>
        <v>0.12443602495541992</v>
      </c>
    </row>
    <row r="1068" spans="1:11" s="209" customFormat="1" ht="15">
      <c r="A1068" s="266">
        <v>4</v>
      </c>
      <c r="B1068" s="267" t="str">
        <f t="shared" si="65"/>
        <v>Ashoknagar</v>
      </c>
      <c r="C1068" s="268">
        <f t="shared" si="66"/>
        <v>1161.5999999999999</v>
      </c>
      <c r="D1068" s="268">
        <f t="shared" si="67"/>
        <v>592.21667858560488</v>
      </c>
      <c r="E1068" s="269">
        <v>476.64000000000004</v>
      </c>
      <c r="F1068" s="270">
        <f t="shared" si="68"/>
        <v>0.41033057851239674</v>
      </c>
      <c r="G1068" s="269">
        <f t="shared" si="69"/>
        <v>115.57667858560484</v>
      </c>
      <c r="H1068" s="260">
        <f t="shared" si="70"/>
        <v>9.949782936088572E-2</v>
      </c>
    </row>
    <row r="1069" spans="1:11" s="209" customFormat="1" ht="15">
      <c r="A1069" s="266">
        <v>5</v>
      </c>
      <c r="B1069" s="267" t="str">
        <f t="shared" si="65"/>
        <v>Badwani</v>
      </c>
      <c r="C1069" s="268">
        <f t="shared" si="66"/>
        <v>1061.76</v>
      </c>
      <c r="D1069" s="268">
        <f t="shared" si="67"/>
        <v>987.72619741503934</v>
      </c>
      <c r="E1069" s="269">
        <v>889.6</v>
      </c>
      <c r="F1069" s="270">
        <f t="shared" si="68"/>
        <v>0.83785412899336953</v>
      </c>
      <c r="G1069" s="269">
        <f t="shared" si="69"/>
        <v>98.126197415039314</v>
      </c>
      <c r="H1069" s="260">
        <f t="shared" si="70"/>
        <v>9.2418434877033717E-2</v>
      </c>
    </row>
    <row r="1070" spans="1:11" s="209" customFormat="1" ht="15">
      <c r="A1070" s="266">
        <v>6</v>
      </c>
      <c r="B1070" s="267" t="str">
        <f t="shared" si="65"/>
        <v>Balaghat</v>
      </c>
      <c r="C1070" s="268">
        <f t="shared" si="66"/>
        <v>889.28</v>
      </c>
      <c r="D1070" s="268">
        <f t="shared" si="67"/>
        <v>949.57812160816195</v>
      </c>
      <c r="E1070" s="269">
        <v>854.4</v>
      </c>
      <c r="F1070" s="270">
        <f t="shared" si="68"/>
        <v>0.96077725800647718</v>
      </c>
      <c r="G1070" s="269">
        <f t="shared" si="69"/>
        <v>95.178121608161973</v>
      </c>
      <c r="H1070" s="260">
        <f t="shared" si="70"/>
        <v>0.10702829435966398</v>
      </c>
    </row>
    <row r="1071" spans="1:11" s="209" customFormat="1" ht="15">
      <c r="A1071" s="266">
        <v>7</v>
      </c>
      <c r="B1071" s="267" t="str">
        <f t="shared" si="65"/>
        <v>Betul</v>
      </c>
      <c r="C1071" s="268">
        <f t="shared" si="66"/>
        <v>893.44</v>
      </c>
      <c r="D1071" s="268">
        <f t="shared" si="67"/>
        <v>972.88327846080438</v>
      </c>
      <c r="E1071" s="269">
        <v>877.6</v>
      </c>
      <c r="F1071" s="270">
        <f t="shared" si="68"/>
        <v>0.98227077363896842</v>
      </c>
      <c r="G1071" s="269">
        <f t="shared" si="69"/>
        <v>95.283278460804354</v>
      </c>
      <c r="H1071" s="260">
        <f t="shared" si="70"/>
        <v>0.10664765228868682</v>
      </c>
    </row>
    <row r="1072" spans="1:11" s="209" customFormat="1" ht="15">
      <c r="A1072" s="266">
        <v>8</v>
      </c>
      <c r="B1072" s="267" t="str">
        <f t="shared" si="65"/>
        <v>Bhind</v>
      </c>
      <c r="C1072" s="268">
        <f t="shared" si="66"/>
        <v>626.72</v>
      </c>
      <c r="D1072" s="268">
        <f t="shared" si="67"/>
        <v>706.74685863145635</v>
      </c>
      <c r="E1072" s="269">
        <v>626.72</v>
      </c>
      <c r="F1072" s="270">
        <f t="shared" si="68"/>
        <v>1</v>
      </c>
      <c r="G1072" s="269">
        <f t="shared" si="69"/>
        <v>80.026858631456321</v>
      </c>
      <c r="H1072" s="260">
        <f t="shared" si="70"/>
        <v>0.12769156661899464</v>
      </c>
    </row>
    <row r="1073" spans="1:8" s="209" customFormat="1" ht="15">
      <c r="A1073" s="266">
        <v>9</v>
      </c>
      <c r="B1073" s="267" t="str">
        <f t="shared" si="65"/>
        <v>Bhopal</v>
      </c>
      <c r="C1073" s="268">
        <f t="shared" si="66"/>
        <v>538.72</v>
      </c>
      <c r="D1073" s="268">
        <f t="shared" si="67"/>
        <v>502.94596494274356</v>
      </c>
      <c r="E1073" s="269">
        <v>432.31999999999994</v>
      </c>
      <c r="F1073" s="270">
        <f t="shared" si="68"/>
        <v>0.80249480249480232</v>
      </c>
      <c r="G1073" s="269">
        <f t="shared" si="69"/>
        <v>70.625964942743622</v>
      </c>
      <c r="H1073" s="260">
        <f t="shared" si="70"/>
        <v>0.13109957852454637</v>
      </c>
    </row>
    <row r="1074" spans="1:8" s="209" customFormat="1" ht="15">
      <c r="A1074" s="266">
        <v>10</v>
      </c>
      <c r="B1074" s="267" t="str">
        <f t="shared" si="65"/>
        <v>Burhanpur</v>
      </c>
      <c r="C1074" s="268">
        <f t="shared" si="66"/>
        <v>294.08</v>
      </c>
      <c r="D1074" s="268">
        <f t="shared" si="67"/>
        <v>323.49049159989369</v>
      </c>
      <c r="E1074" s="269">
        <v>262.88</v>
      </c>
      <c r="F1074" s="270">
        <f t="shared" si="68"/>
        <v>0.89390642002176279</v>
      </c>
      <c r="G1074" s="269">
        <f t="shared" si="69"/>
        <v>60.610491599893692</v>
      </c>
      <c r="H1074" s="260">
        <f t="shared" si="70"/>
        <v>0.20610205250235886</v>
      </c>
    </row>
    <row r="1075" spans="1:8" s="209" customFormat="1" ht="15">
      <c r="A1075" s="266">
        <v>11</v>
      </c>
      <c r="B1075" s="267" t="str">
        <f t="shared" si="65"/>
        <v>Chhatarpur</v>
      </c>
      <c r="C1075" s="268">
        <f t="shared" si="66"/>
        <v>1027.3600000000001</v>
      </c>
      <c r="D1075" s="268">
        <f t="shared" si="67"/>
        <v>1113.4980901980746</v>
      </c>
      <c r="E1075" s="269">
        <v>1010.4</v>
      </c>
      <c r="F1075" s="270">
        <f t="shared" si="68"/>
        <v>0.98349166796449139</v>
      </c>
      <c r="G1075" s="269">
        <f t="shared" si="69"/>
        <v>103.0980901980746</v>
      </c>
      <c r="H1075" s="260">
        <f t="shared" si="70"/>
        <v>0.10035244724154589</v>
      </c>
    </row>
    <row r="1076" spans="1:8" s="209" customFormat="1" ht="15">
      <c r="A1076" s="266">
        <v>12</v>
      </c>
      <c r="B1076" s="267" t="str">
        <f t="shared" si="65"/>
        <v>Chhindwara</v>
      </c>
      <c r="C1076" s="268">
        <f t="shared" si="66"/>
        <v>1135.52</v>
      </c>
      <c r="D1076" s="268">
        <f t="shared" si="67"/>
        <v>1218.2073219909819</v>
      </c>
      <c r="E1076" s="269">
        <v>1108.6399999999999</v>
      </c>
      <c r="F1076" s="270">
        <f t="shared" si="68"/>
        <v>0.97632802592644774</v>
      </c>
      <c r="G1076" s="269">
        <f t="shared" si="69"/>
        <v>109.56732199098201</v>
      </c>
      <c r="H1076" s="260">
        <f t="shared" si="70"/>
        <v>9.6490878180025025E-2</v>
      </c>
    </row>
    <row r="1077" spans="1:8" s="209" customFormat="1" ht="15">
      <c r="A1077" s="266">
        <v>13</v>
      </c>
      <c r="B1077" s="267" t="str">
        <f t="shared" si="65"/>
        <v>Damoh</v>
      </c>
      <c r="C1077" s="268">
        <f t="shared" si="66"/>
        <v>712.31999999999994</v>
      </c>
      <c r="D1077" s="268">
        <f t="shared" si="67"/>
        <v>760.49048052115393</v>
      </c>
      <c r="E1077" s="269">
        <v>675.52</v>
      </c>
      <c r="F1077" s="270">
        <f t="shared" si="68"/>
        <v>0.94833782569631631</v>
      </c>
      <c r="G1077" s="269">
        <f t="shared" si="69"/>
        <v>84.970480521153945</v>
      </c>
      <c r="H1077" s="260">
        <f t="shared" si="70"/>
        <v>0.11928695041716357</v>
      </c>
    </row>
    <row r="1078" spans="1:8" s="209" customFormat="1" ht="15">
      <c r="A1078" s="266">
        <v>14</v>
      </c>
      <c r="B1078" s="267" t="str">
        <f t="shared" si="65"/>
        <v>Datia</v>
      </c>
      <c r="C1078" s="268">
        <f t="shared" si="66"/>
        <v>386.71999999999997</v>
      </c>
      <c r="D1078" s="268">
        <f t="shared" si="67"/>
        <v>446.07326138587916</v>
      </c>
      <c r="E1078" s="269">
        <v>380.32000000000005</v>
      </c>
      <c r="F1078" s="270">
        <f t="shared" si="68"/>
        <v>0.98345055854364938</v>
      </c>
      <c r="G1078" s="269">
        <f t="shared" si="69"/>
        <v>65.753261385879114</v>
      </c>
      <c r="H1078" s="260">
        <f t="shared" si="70"/>
        <v>0.17002808591714708</v>
      </c>
    </row>
    <row r="1079" spans="1:8" s="209" customFormat="1" ht="15">
      <c r="A1079" s="266">
        <v>15</v>
      </c>
      <c r="B1079" s="267" t="str">
        <f t="shared" si="65"/>
        <v>Dewas</v>
      </c>
      <c r="C1079" s="268">
        <f t="shared" si="66"/>
        <v>635.36000000000013</v>
      </c>
      <c r="D1079" s="268">
        <f t="shared" si="67"/>
        <v>715.6851336361517</v>
      </c>
      <c r="E1079" s="269">
        <v>635.36000000000013</v>
      </c>
      <c r="F1079" s="270">
        <f t="shared" si="68"/>
        <v>1</v>
      </c>
      <c r="G1079" s="269">
        <f t="shared" si="69"/>
        <v>80.325133636151577</v>
      </c>
      <c r="H1079" s="260">
        <f t="shared" si="70"/>
        <v>0.12642459965397815</v>
      </c>
    </row>
    <row r="1080" spans="1:8" s="209" customFormat="1" ht="15">
      <c r="A1080" s="266">
        <v>16</v>
      </c>
      <c r="B1080" s="267" t="str">
        <f t="shared" si="65"/>
        <v>Dhar</v>
      </c>
      <c r="C1080" s="268">
        <f t="shared" si="66"/>
        <v>1116.96</v>
      </c>
      <c r="D1080" s="268">
        <f t="shared" si="67"/>
        <v>1197.5560218534047</v>
      </c>
      <c r="E1080" s="269">
        <v>1087.8400000000001</v>
      </c>
      <c r="F1080" s="270">
        <f t="shared" si="68"/>
        <v>0.97392923649906904</v>
      </c>
      <c r="G1080" s="269">
        <f t="shared" si="69"/>
        <v>109.71602185340453</v>
      </c>
      <c r="H1080" s="260">
        <f t="shared" si="70"/>
        <v>9.8227350892963514E-2</v>
      </c>
    </row>
    <row r="1081" spans="1:8" s="209" customFormat="1" ht="15">
      <c r="A1081" s="266">
        <v>17</v>
      </c>
      <c r="B1081" s="267" t="str">
        <f t="shared" si="65"/>
        <v>Dindori</v>
      </c>
      <c r="C1081" s="268">
        <f t="shared" si="66"/>
        <v>826.56</v>
      </c>
      <c r="D1081" s="268">
        <f t="shared" si="67"/>
        <v>676.26265347393269</v>
      </c>
      <c r="E1081" s="269">
        <v>587.20000000000005</v>
      </c>
      <c r="F1081" s="270">
        <f t="shared" si="68"/>
        <v>0.71041424699961297</v>
      </c>
      <c r="G1081" s="269">
        <f t="shared" si="69"/>
        <v>89.062653473932642</v>
      </c>
      <c r="H1081" s="260">
        <f t="shared" si="70"/>
        <v>0.10775098416803698</v>
      </c>
    </row>
    <row r="1082" spans="1:8" s="209" customFormat="1" ht="15">
      <c r="A1082" s="266">
        <v>18</v>
      </c>
      <c r="B1082" s="267" t="str">
        <f t="shared" si="65"/>
        <v>Guna</v>
      </c>
      <c r="C1082" s="268">
        <f t="shared" si="66"/>
        <v>720.31999999999994</v>
      </c>
      <c r="D1082" s="268">
        <f t="shared" si="67"/>
        <v>775.56879568207853</v>
      </c>
      <c r="E1082" s="269">
        <v>689.76</v>
      </c>
      <c r="F1082" s="270">
        <f t="shared" si="68"/>
        <v>0.95757441137272326</v>
      </c>
      <c r="G1082" s="269">
        <f t="shared" si="69"/>
        <v>85.808795682078539</v>
      </c>
      <c r="H1082" s="260">
        <f t="shared" si="70"/>
        <v>0.1191259380304289</v>
      </c>
    </row>
    <row r="1083" spans="1:8" s="209" customFormat="1" ht="15">
      <c r="A1083" s="266">
        <v>19</v>
      </c>
      <c r="B1083" s="267" t="str">
        <f t="shared" si="65"/>
        <v>Gwalior</v>
      </c>
      <c r="C1083" s="268">
        <f t="shared" si="66"/>
        <v>549.28</v>
      </c>
      <c r="D1083" s="268">
        <f t="shared" si="67"/>
        <v>622.58630534121335</v>
      </c>
      <c r="E1083" s="269">
        <v>547.67999999999995</v>
      </c>
      <c r="F1083" s="270">
        <f t="shared" si="68"/>
        <v>0.99708709583454702</v>
      </c>
      <c r="G1083" s="269">
        <f t="shared" si="69"/>
        <v>74.906305341213397</v>
      </c>
      <c r="H1083" s="260">
        <f t="shared" si="70"/>
        <v>0.13637180552944472</v>
      </c>
    </row>
    <row r="1084" spans="1:8" s="209" customFormat="1" ht="15">
      <c r="A1084" s="266">
        <v>20</v>
      </c>
      <c r="B1084" s="267" t="str">
        <f t="shared" si="65"/>
        <v>Harda</v>
      </c>
      <c r="C1084" s="268">
        <f t="shared" si="66"/>
        <v>270.88</v>
      </c>
      <c r="D1084" s="268">
        <f t="shared" si="67"/>
        <v>324.37463864113624</v>
      </c>
      <c r="E1084" s="269">
        <v>265.44</v>
      </c>
      <c r="F1084" s="270">
        <f t="shared" si="68"/>
        <v>0.97991730655640874</v>
      </c>
      <c r="G1084" s="269">
        <f t="shared" si="69"/>
        <v>58.934638641136246</v>
      </c>
      <c r="H1084" s="260">
        <f t="shared" si="70"/>
        <v>0.21756733107330276</v>
      </c>
    </row>
    <row r="1085" spans="1:8" s="209" customFormat="1" ht="15">
      <c r="A1085" s="266">
        <v>21</v>
      </c>
      <c r="B1085" s="267" t="str">
        <f t="shared" si="65"/>
        <v>Hoshangabad</v>
      </c>
      <c r="C1085" s="268">
        <f t="shared" si="66"/>
        <v>514.72</v>
      </c>
      <c r="D1085" s="268">
        <f t="shared" si="67"/>
        <v>540.44648788298298</v>
      </c>
      <c r="E1085" s="269">
        <v>467.36</v>
      </c>
      <c r="F1085" s="270">
        <f t="shared" si="68"/>
        <v>0.90798880944979787</v>
      </c>
      <c r="G1085" s="269">
        <f t="shared" si="69"/>
        <v>73.086487882982965</v>
      </c>
      <c r="H1085" s="260">
        <f t="shared" si="70"/>
        <v>0.14199271037259667</v>
      </c>
    </row>
    <row r="1086" spans="1:8" s="209" customFormat="1" ht="15">
      <c r="A1086" s="266">
        <v>22</v>
      </c>
      <c r="B1086" s="267" t="str">
        <f t="shared" si="65"/>
        <v>Indore</v>
      </c>
      <c r="C1086" s="268">
        <f t="shared" si="66"/>
        <v>537.6</v>
      </c>
      <c r="D1086" s="268">
        <f t="shared" si="67"/>
        <v>569.86706806209895</v>
      </c>
      <c r="E1086" s="269">
        <v>497.91999999999996</v>
      </c>
      <c r="F1086" s="270">
        <f t="shared" si="68"/>
        <v>0.92619047619047612</v>
      </c>
      <c r="G1086" s="269">
        <f t="shared" si="69"/>
        <v>71.947068062098992</v>
      </c>
      <c r="H1086" s="260">
        <f t="shared" si="70"/>
        <v>0.13383011172265438</v>
      </c>
    </row>
    <row r="1087" spans="1:8" s="209" customFormat="1" ht="15">
      <c r="A1087" s="266">
        <v>23</v>
      </c>
      <c r="B1087" s="267" t="str">
        <f t="shared" si="65"/>
        <v>Jabalpur</v>
      </c>
      <c r="C1087" s="268">
        <f t="shared" si="66"/>
        <v>718.07999999999993</v>
      </c>
      <c r="D1087" s="268">
        <f t="shared" si="67"/>
        <v>765.83314188196493</v>
      </c>
      <c r="E1087" s="269">
        <v>680.64</v>
      </c>
      <c r="F1087" s="270">
        <f t="shared" si="68"/>
        <v>0.94786096256684504</v>
      </c>
      <c r="G1087" s="269">
        <f t="shared" si="69"/>
        <v>85.193141881964948</v>
      </c>
      <c r="H1087" s="260">
        <f t="shared" si="70"/>
        <v>0.11864018198803052</v>
      </c>
    </row>
    <row r="1088" spans="1:8" s="209" customFormat="1" ht="15">
      <c r="A1088" s="266">
        <v>24</v>
      </c>
      <c r="B1088" s="267" t="str">
        <f t="shared" si="65"/>
        <v>Jhabua</v>
      </c>
      <c r="C1088" s="268">
        <f t="shared" si="66"/>
        <v>796.96</v>
      </c>
      <c r="D1088" s="268">
        <f t="shared" si="67"/>
        <v>761.44777935058926</v>
      </c>
      <c r="E1088" s="269">
        <v>678.4</v>
      </c>
      <c r="F1088" s="270">
        <f t="shared" si="68"/>
        <v>0.85123469182894995</v>
      </c>
      <c r="G1088" s="269">
        <f t="shared" si="69"/>
        <v>83.047779350589281</v>
      </c>
      <c r="H1088" s="260">
        <f t="shared" si="70"/>
        <v>0.10420570587054466</v>
      </c>
    </row>
    <row r="1089" spans="1:8" s="209" customFormat="1" ht="15">
      <c r="A1089" s="266">
        <v>25</v>
      </c>
      <c r="B1089" s="267" t="str">
        <f t="shared" si="65"/>
        <v>Katni</v>
      </c>
      <c r="C1089" s="268">
        <f t="shared" si="66"/>
        <v>309.92</v>
      </c>
      <c r="D1089" s="268">
        <f t="shared" si="67"/>
        <v>686.62840308035345</v>
      </c>
      <c r="E1089" s="269">
        <v>627.52</v>
      </c>
      <c r="F1089" s="270">
        <f t="shared" si="68"/>
        <v>2.0247805885389778</v>
      </c>
      <c r="G1089" s="269">
        <f t="shared" si="69"/>
        <v>59.108403080353469</v>
      </c>
      <c r="H1089" s="260">
        <f t="shared" si="70"/>
        <v>0.19072148644925616</v>
      </c>
    </row>
    <row r="1090" spans="1:8" s="209" customFormat="1" ht="15">
      <c r="A1090" s="266">
        <v>26</v>
      </c>
      <c r="B1090" s="267" t="str">
        <f t="shared" si="65"/>
        <v>Khandwa</v>
      </c>
      <c r="C1090" s="268">
        <f t="shared" si="66"/>
        <v>630.4</v>
      </c>
      <c r="D1090" s="268">
        <f t="shared" si="67"/>
        <v>653.11354352083072</v>
      </c>
      <c r="E1090" s="269">
        <v>574.72</v>
      </c>
      <c r="F1090" s="270">
        <f t="shared" si="68"/>
        <v>0.91167512690355335</v>
      </c>
      <c r="G1090" s="269">
        <f t="shared" si="69"/>
        <v>78.39354352083069</v>
      </c>
      <c r="H1090" s="260">
        <f t="shared" si="70"/>
        <v>0.12435524035664768</v>
      </c>
    </row>
    <row r="1091" spans="1:8" s="209" customFormat="1" ht="15">
      <c r="A1091" s="266">
        <v>27</v>
      </c>
      <c r="B1091" s="267" t="str">
        <f t="shared" si="65"/>
        <v>Khargone</v>
      </c>
      <c r="C1091" s="268">
        <f t="shared" si="66"/>
        <v>1024.1599999999999</v>
      </c>
      <c r="D1091" s="268">
        <f t="shared" si="67"/>
        <v>1083.1904218365441</v>
      </c>
      <c r="E1091" s="269">
        <v>979.36000000000013</v>
      </c>
      <c r="F1091" s="270">
        <f t="shared" si="68"/>
        <v>0.95625683486955193</v>
      </c>
      <c r="G1091" s="269">
        <f t="shared" si="69"/>
        <v>103.83042183654402</v>
      </c>
      <c r="H1091" s="260">
        <f t="shared" si="70"/>
        <v>0.10138105553482271</v>
      </c>
    </row>
    <row r="1092" spans="1:8" s="209" customFormat="1" ht="15">
      <c r="A1092" s="266">
        <v>28</v>
      </c>
      <c r="B1092" s="267" t="str">
        <f t="shared" si="65"/>
        <v>Mandla</v>
      </c>
      <c r="C1092" s="268">
        <f t="shared" si="66"/>
        <v>780.4799999999999</v>
      </c>
      <c r="D1092" s="268">
        <f t="shared" si="67"/>
        <v>876.74921349252008</v>
      </c>
      <c r="E1092" s="269">
        <v>787.2</v>
      </c>
      <c r="F1092" s="270">
        <f t="shared" si="68"/>
        <v>1.0086100861008611</v>
      </c>
      <c r="G1092" s="269">
        <f t="shared" si="69"/>
        <v>89.549213492520039</v>
      </c>
      <c r="H1092" s="260">
        <f t="shared" si="70"/>
        <v>0.11473607714806279</v>
      </c>
    </row>
    <row r="1093" spans="1:8" s="209" customFormat="1" ht="15">
      <c r="A1093" s="266">
        <v>29</v>
      </c>
      <c r="B1093" s="267" t="str">
        <f t="shared" si="65"/>
        <v>Mandsaur</v>
      </c>
      <c r="C1093" s="268">
        <f t="shared" si="66"/>
        <v>543.52</v>
      </c>
      <c r="D1093" s="268">
        <f t="shared" si="67"/>
        <v>610.52402161040754</v>
      </c>
      <c r="E1093" s="269">
        <v>535.52</v>
      </c>
      <c r="F1093" s="270">
        <f t="shared" si="68"/>
        <v>0.98528113040918452</v>
      </c>
      <c r="G1093" s="269">
        <f t="shared" si="69"/>
        <v>75.004021610407563</v>
      </c>
      <c r="H1093" s="260">
        <f t="shared" si="70"/>
        <v>0.13799680160878636</v>
      </c>
    </row>
    <row r="1094" spans="1:8" s="209" customFormat="1" ht="15">
      <c r="A1094" s="266">
        <v>30</v>
      </c>
      <c r="B1094" s="267" t="str">
        <f t="shared" si="65"/>
        <v>Morena</v>
      </c>
      <c r="C1094" s="268">
        <f t="shared" si="66"/>
        <v>944.96</v>
      </c>
      <c r="D1094" s="268">
        <f t="shared" si="67"/>
        <v>1023.625761536483</v>
      </c>
      <c r="E1094" s="269">
        <v>924.00000000000011</v>
      </c>
      <c r="F1094" s="270">
        <f t="shared" si="68"/>
        <v>0.97781916694886561</v>
      </c>
      <c r="G1094" s="269">
        <f t="shared" si="69"/>
        <v>99.625761536482855</v>
      </c>
      <c r="H1094" s="260">
        <f t="shared" si="70"/>
        <v>0.10542854886607142</v>
      </c>
    </row>
    <row r="1095" spans="1:8" s="209" customFormat="1" ht="15">
      <c r="A1095" s="266">
        <v>31</v>
      </c>
      <c r="B1095" s="267" t="str">
        <f t="shared" si="65"/>
        <v>Narsinghpur</v>
      </c>
      <c r="C1095" s="268">
        <f t="shared" si="66"/>
        <v>484.64000000000004</v>
      </c>
      <c r="D1095" s="268">
        <f t="shared" si="67"/>
        <v>577.56544899760638</v>
      </c>
      <c r="E1095" s="269">
        <v>506.08</v>
      </c>
      <c r="F1095" s="270">
        <f t="shared" si="68"/>
        <v>1.0442390227797951</v>
      </c>
      <c r="G1095" s="269">
        <f t="shared" si="69"/>
        <v>71.485448997606397</v>
      </c>
      <c r="H1095" s="260">
        <f t="shared" si="70"/>
        <v>0.14750216448829315</v>
      </c>
    </row>
    <row r="1096" spans="1:8" s="209" customFormat="1" ht="15">
      <c r="A1096" s="266">
        <v>32</v>
      </c>
      <c r="B1096" s="267" t="str">
        <f t="shared" si="65"/>
        <v>Neemuch</v>
      </c>
      <c r="C1096" s="268">
        <f t="shared" si="66"/>
        <v>355.52</v>
      </c>
      <c r="D1096" s="268">
        <f t="shared" si="67"/>
        <v>409.57528248412723</v>
      </c>
      <c r="E1096" s="269">
        <v>345.6</v>
      </c>
      <c r="F1096" s="270">
        <f t="shared" si="68"/>
        <v>0.97209720972097224</v>
      </c>
      <c r="G1096" s="269">
        <f t="shared" si="69"/>
        <v>63.975282484127206</v>
      </c>
      <c r="H1096" s="260">
        <f t="shared" si="70"/>
        <v>0.17994847683429122</v>
      </c>
    </row>
    <row r="1097" spans="1:8" s="209" customFormat="1" ht="15">
      <c r="A1097" s="266">
        <v>33</v>
      </c>
      <c r="B1097" s="267" t="str">
        <f t="shared" si="65"/>
        <v>Panna</v>
      </c>
      <c r="C1097" s="268">
        <f t="shared" si="66"/>
        <v>702.72</v>
      </c>
      <c r="D1097" s="268">
        <f t="shared" si="67"/>
        <v>759.09700077662671</v>
      </c>
      <c r="E1097" s="269">
        <v>674.72</v>
      </c>
      <c r="F1097" s="270">
        <f t="shared" si="68"/>
        <v>0.96015482695810561</v>
      </c>
      <c r="G1097" s="269">
        <f t="shared" si="69"/>
        <v>84.377000776626687</v>
      </c>
      <c r="H1097" s="260">
        <f t="shared" si="70"/>
        <v>0.12007200702502659</v>
      </c>
    </row>
    <row r="1098" spans="1:8" s="209" customFormat="1" ht="15">
      <c r="A1098" s="266">
        <v>34</v>
      </c>
      <c r="B1098" s="267" t="str">
        <f t="shared" si="65"/>
        <v>Raisen</v>
      </c>
      <c r="C1098" s="268">
        <f t="shared" si="66"/>
        <v>746.4</v>
      </c>
      <c r="D1098" s="268">
        <f t="shared" si="67"/>
        <v>779.83011111759618</v>
      </c>
      <c r="E1098" s="269">
        <v>692.6400000000001</v>
      </c>
      <c r="F1098" s="270">
        <f t="shared" si="68"/>
        <v>0.92797427652733133</v>
      </c>
      <c r="G1098" s="269">
        <f t="shared" si="69"/>
        <v>87.190111117596075</v>
      </c>
      <c r="H1098" s="260">
        <f t="shared" si="70"/>
        <v>0.1168141896002091</v>
      </c>
    </row>
    <row r="1099" spans="1:8" s="209" customFormat="1" ht="15">
      <c r="A1099" s="266">
        <v>35</v>
      </c>
      <c r="B1099" s="267" t="str">
        <f t="shared" si="65"/>
        <v>Rajgarh</v>
      </c>
      <c r="C1099" s="268">
        <f t="shared" si="66"/>
        <v>839.2</v>
      </c>
      <c r="D1099" s="268">
        <f t="shared" si="67"/>
        <v>894.3075393892218</v>
      </c>
      <c r="E1099" s="269">
        <v>802.08</v>
      </c>
      <c r="F1099" s="270">
        <f t="shared" si="68"/>
        <v>0.95576739752144901</v>
      </c>
      <c r="G1099" s="269">
        <f t="shared" si="69"/>
        <v>92.227539389221761</v>
      </c>
      <c r="H1099" s="260">
        <f t="shared" si="70"/>
        <v>0.10989935580221849</v>
      </c>
    </row>
    <row r="1100" spans="1:8" s="209" customFormat="1" ht="15">
      <c r="A1100" s="266">
        <v>36</v>
      </c>
      <c r="B1100" s="267" t="str">
        <f t="shared" si="65"/>
        <v>Ratlam</v>
      </c>
      <c r="C1100" s="268">
        <f t="shared" si="66"/>
        <v>652.32000000000005</v>
      </c>
      <c r="D1100" s="268">
        <f t="shared" si="67"/>
        <v>700.01809950707502</v>
      </c>
      <c r="E1100" s="269">
        <v>622.08000000000004</v>
      </c>
      <c r="F1100" s="270">
        <f t="shared" si="68"/>
        <v>0.95364238410596025</v>
      </c>
      <c r="G1100" s="269">
        <f t="shared" si="69"/>
        <v>77.93809950707498</v>
      </c>
      <c r="H1100" s="260">
        <f t="shared" si="70"/>
        <v>0.11947832276654859</v>
      </c>
    </row>
    <row r="1101" spans="1:8" s="209" customFormat="1" ht="15">
      <c r="A1101" s="266">
        <v>37</v>
      </c>
      <c r="B1101" s="267" t="str">
        <f t="shared" si="65"/>
        <v>Rewa</v>
      </c>
      <c r="C1101" s="268">
        <f t="shared" si="66"/>
        <v>1149.5999999999999</v>
      </c>
      <c r="D1101" s="268">
        <f t="shared" si="67"/>
        <v>1221.8839957589296</v>
      </c>
      <c r="E1101" s="269">
        <v>1111.04</v>
      </c>
      <c r="F1101" s="270">
        <f t="shared" si="68"/>
        <v>0.96645789839944329</v>
      </c>
      <c r="G1101" s="269">
        <f t="shared" si="69"/>
        <v>110.84399575892962</v>
      </c>
      <c r="H1101" s="260">
        <f t="shared" si="70"/>
        <v>9.641962052794853E-2</v>
      </c>
    </row>
    <row r="1102" spans="1:8" s="209" customFormat="1" ht="15">
      <c r="A1102" s="266">
        <v>38</v>
      </c>
      <c r="B1102" s="267" t="str">
        <f t="shared" si="65"/>
        <v>Sagar</v>
      </c>
      <c r="C1102" s="268">
        <f t="shared" si="66"/>
        <v>1089.28</v>
      </c>
      <c r="D1102" s="268">
        <f t="shared" si="67"/>
        <v>1153.5914271062559</v>
      </c>
      <c r="E1102" s="269">
        <v>1047.04</v>
      </c>
      <c r="F1102" s="270">
        <f t="shared" si="68"/>
        <v>0.96122209165687422</v>
      </c>
      <c r="G1102" s="269">
        <f t="shared" si="69"/>
        <v>106.55142710625591</v>
      </c>
      <c r="H1102" s="260">
        <f t="shared" si="70"/>
        <v>9.7818216717699691E-2</v>
      </c>
    </row>
    <row r="1103" spans="1:8" s="209" customFormat="1" ht="15">
      <c r="A1103" s="266">
        <v>39</v>
      </c>
      <c r="B1103" s="267" t="str">
        <f t="shared" si="65"/>
        <v>Satna</v>
      </c>
      <c r="C1103" s="268">
        <f t="shared" si="66"/>
        <v>1122.24</v>
      </c>
      <c r="D1103" s="268">
        <f t="shared" si="67"/>
        <v>1071.2734664178981</v>
      </c>
      <c r="E1103" s="269">
        <v>969.7600000000001</v>
      </c>
      <c r="F1103" s="270">
        <f t="shared" si="68"/>
        <v>0.86412888508696906</v>
      </c>
      <c r="G1103" s="269">
        <f t="shared" si="69"/>
        <v>101.51346641789803</v>
      </c>
      <c r="H1103" s="260">
        <f t="shared" si="70"/>
        <v>9.0456111364679598E-2</v>
      </c>
    </row>
    <row r="1104" spans="1:8" s="209" customFormat="1" ht="15">
      <c r="A1104" s="266">
        <v>40</v>
      </c>
      <c r="B1104" s="267" t="str">
        <f t="shared" si="65"/>
        <v>Sehore</v>
      </c>
      <c r="C1104" s="268">
        <f t="shared" si="66"/>
        <v>633.28</v>
      </c>
      <c r="D1104" s="268">
        <f t="shared" si="67"/>
        <v>690.84025608885725</v>
      </c>
      <c r="E1104" s="269">
        <v>611.20000000000005</v>
      </c>
      <c r="F1104" s="270">
        <f t="shared" si="68"/>
        <v>0.96513390601313809</v>
      </c>
      <c r="G1104" s="269">
        <f t="shared" si="69"/>
        <v>79.6402560888572</v>
      </c>
      <c r="H1104" s="260">
        <f t="shared" si="70"/>
        <v>0.12575836294981241</v>
      </c>
    </row>
    <row r="1105" spans="1:10" s="209" customFormat="1" ht="15">
      <c r="A1105" s="266">
        <v>41</v>
      </c>
      <c r="B1105" s="267" t="str">
        <f t="shared" si="65"/>
        <v>Seoni</v>
      </c>
      <c r="C1105" s="268">
        <f t="shared" si="66"/>
        <v>871.99999999999989</v>
      </c>
      <c r="D1105" s="268">
        <f t="shared" si="67"/>
        <v>934.69366425210092</v>
      </c>
      <c r="E1105" s="269">
        <v>840.64</v>
      </c>
      <c r="F1105" s="270">
        <f t="shared" si="68"/>
        <v>0.96403669724770658</v>
      </c>
      <c r="G1105" s="269">
        <f t="shared" si="69"/>
        <v>94.05366425210093</v>
      </c>
      <c r="H1105" s="260">
        <f t="shared" si="70"/>
        <v>0.10785970671112494</v>
      </c>
    </row>
    <row r="1106" spans="1:10" s="209" customFormat="1" ht="15">
      <c r="A1106" s="266">
        <v>42</v>
      </c>
      <c r="B1106" s="267" t="str">
        <f t="shared" si="65"/>
        <v>Shahdol</v>
      </c>
      <c r="C1106" s="268">
        <f t="shared" si="66"/>
        <v>714.24</v>
      </c>
      <c r="D1106" s="268">
        <f t="shared" si="67"/>
        <v>710.27897188821282</v>
      </c>
      <c r="E1106" s="269">
        <v>628.96</v>
      </c>
      <c r="F1106" s="270">
        <f t="shared" si="68"/>
        <v>0.88060035842293916</v>
      </c>
      <c r="G1106" s="269">
        <f t="shared" si="69"/>
        <v>81.318971888212786</v>
      </c>
      <c r="H1106" s="260">
        <f t="shared" si="70"/>
        <v>0.11385384728972445</v>
      </c>
    </row>
    <row r="1107" spans="1:10" s="209" customFormat="1" ht="15">
      <c r="A1107" s="266">
        <v>43</v>
      </c>
      <c r="B1107" s="267" t="str">
        <f t="shared" si="65"/>
        <v>Shajapur</v>
      </c>
      <c r="C1107" s="268">
        <f t="shared" si="66"/>
        <v>317.76</v>
      </c>
      <c r="D1107" s="268">
        <f t="shared" si="67"/>
        <v>361.52140109149428</v>
      </c>
      <c r="E1107" s="269">
        <v>300.64</v>
      </c>
      <c r="F1107" s="270">
        <f t="shared" si="68"/>
        <v>0.94612286002014101</v>
      </c>
      <c r="G1107" s="269">
        <f t="shared" si="69"/>
        <v>60.881401091494297</v>
      </c>
      <c r="H1107" s="260">
        <f t="shared" si="70"/>
        <v>0.19159554724161096</v>
      </c>
    </row>
    <row r="1108" spans="1:10" s="209" customFormat="1" ht="15">
      <c r="A1108" s="266">
        <v>44</v>
      </c>
      <c r="B1108" s="267" t="str">
        <f t="shared" si="65"/>
        <v>Sheopur</v>
      </c>
      <c r="C1108" s="268">
        <f t="shared" si="66"/>
        <v>1239.52</v>
      </c>
      <c r="D1108" s="268">
        <f t="shared" si="67"/>
        <v>1091.9820062961712</v>
      </c>
      <c r="E1108" s="269">
        <v>987.5200000000001</v>
      </c>
      <c r="F1108" s="270">
        <f t="shared" si="68"/>
        <v>0.79669549503033443</v>
      </c>
      <c r="G1108" s="269">
        <f t="shared" si="69"/>
        <v>104.46200629617113</v>
      </c>
      <c r="H1108" s="260">
        <f t="shared" si="70"/>
        <v>8.4276176500718933E-2</v>
      </c>
    </row>
    <row r="1109" spans="1:10" s="209" customFormat="1" ht="15">
      <c r="A1109" s="266">
        <v>45</v>
      </c>
      <c r="B1109" s="267" t="str">
        <f t="shared" si="65"/>
        <v>Shivpuri</v>
      </c>
      <c r="C1109" s="268">
        <f t="shared" si="66"/>
        <v>419.36</v>
      </c>
      <c r="D1109" s="268">
        <f t="shared" si="67"/>
        <v>487.2933872643834</v>
      </c>
      <c r="E1109" s="269">
        <v>419.04</v>
      </c>
      <c r="F1109" s="270">
        <f t="shared" si="68"/>
        <v>0.99923693246852352</v>
      </c>
      <c r="G1109" s="269">
        <f t="shared" si="69"/>
        <v>68.253387264383377</v>
      </c>
      <c r="H1109" s="260">
        <f t="shared" si="70"/>
        <v>0.16275607417107826</v>
      </c>
    </row>
    <row r="1110" spans="1:10" s="209" customFormat="1" ht="15">
      <c r="A1110" s="266">
        <v>46</v>
      </c>
      <c r="B1110" s="267" t="str">
        <f t="shared" si="65"/>
        <v>Sidhi</v>
      </c>
      <c r="C1110" s="268">
        <f t="shared" si="66"/>
        <v>793.75999999999988</v>
      </c>
      <c r="D1110" s="268">
        <f t="shared" si="67"/>
        <v>825.71186270175485</v>
      </c>
      <c r="E1110" s="269">
        <v>735.36</v>
      </c>
      <c r="F1110" s="270">
        <f t="shared" si="68"/>
        <v>0.92642612376537004</v>
      </c>
      <c r="G1110" s="269">
        <f t="shared" si="69"/>
        <v>90.35186270175484</v>
      </c>
      <c r="H1110" s="260">
        <f t="shared" si="70"/>
        <v>0.11382768431484939</v>
      </c>
    </row>
    <row r="1111" spans="1:10" s="209" customFormat="1" ht="15">
      <c r="A1111" s="266">
        <v>47</v>
      </c>
      <c r="B1111" s="267" t="str">
        <f t="shared" si="65"/>
        <v>Singroli</v>
      </c>
      <c r="C1111" s="268">
        <f t="shared" si="66"/>
        <v>757.76</v>
      </c>
      <c r="D1111" s="268">
        <f t="shared" si="67"/>
        <v>766.43705674498381</v>
      </c>
      <c r="E1111" s="269">
        <v>681.28</v>
      </c>
      <c r="F1111" s="270">
        <f t="shared" si="68"/>
        <v>0.89907094594594594</v>
      </c>
      <c r="G1111" s="269">
        <f t="shared" si="69"/>
        <v>85.157056744983834</v>
      </c>
      <c r="H1111" s="260">
        <f t="shared" si="70"/>
        <v>0.11237998409124766</v>
      </c>
    </row>
    <row r="1112" spans="1:10" s="209" customFormat="1" ht="15">
      <c r="A1112" s="266">
        <v>48</v>
      </c>
      <c r="B1112" s="267" t="str">
        <f t="shared" si="65"/>
        <v>Tikamgarh</v>
      </c>
      <c r="C1112" s="268">
        <f t="shared" si="66"/>
        <v>995.68</v>
      </c>
      <c r="D1112" s="268">
        <f t="shared" si="67"/>
        <v>944.60426612444155</v>
      </c>
      <c r="E1112" s="269">
        <v>850.4</v>
      </c>
      <c r="F1112" s="270">
        <f t="shared" si="68"/>
        <v>0.85408966736300818</v>
      </c>
      <c r="G1112" s="269">
        <f t="shared" si="69"/>
        <v>94.204266124441574</v>
      </c>
      <c r="H1112" s="260">
        <f t="shared" si="70"/>
        <v>9.4612994259643243E-2</v>
      </c>
    </row>
    <row r="1113" spans="1:10" s="209" customFormat="1" ht="15">
      <c r="A1113" s="266">
        <v>49</v>
      </c>
      <c r="B1113" s="267" t="str">
        <f t="shared" si="65"/>
        <v>Ujjain</v>
      </c>
      <c r="C1113" s="268">
        <f t="shared" si="66"/>
        <v>718.56</v>
      </c>
      <c r="D1113" s="268">
        <f t="shared" si="67"/>
        <v>712.53748604202701</v>
      </c>
      <c r="E1113" s="269">
        <v>632</v>
      </c>
      <c r="F1113" s="270">
        <f t="shared" si="68"/>
        <v>0.87953685148073935</v>
      </c>
      <c r="G1113" s="269">
        <f t="shared" si="69"/>
        <v>80.537486042027012</v>
      </c>
      <c r="H1113" s="260">
        <f t="shared" si="70"/>
        <v>0.11208178306895321</v>
      </c>
    </row>
    <row r="1114" spans="1:10" s="209" customFormat="1" ht="15">
      <c r="A1114" s="266">
        <v>50</v>
      </c>
      <c r="B1114" s="267" t="str">
        <f t="shared" si="65"/>
        <v>Umaria</v>
      </c>
      <c r="C1114" s="268">
        <f t="shared" si="66"/>
        <v>414.72</v>
      </c>
      <c r="D1114" s="268">
        <f t="shared" si="67"/>
        <v>456.39676687929193</v>
      </c>
      <c r="E1114" s="269">
        <v>389.6</v>
      </c>
      <c r="F1114" s="270">
        <f t="shared" si="68"/>
        <v>0.93942901234567899</v>
      </c>
      <c r="G1114" s="269">
        <f t="shared" si="69"/>
        <v>66.796766879291908</v>
      </c>
      <c r="H1114" s="260">
        <f t="shared" si="70"/>
        <v>0.1610647349519963</v>
      </c>
    </row>
    <row r="1115" spans="1:10" s="209" customFormat="1" ht="15">
      <c r="A1115" s="266">
        <v>51</v>
      </c>
      <c r="B1115" s="267" t="str">
        <f t="shared" si="65"/>
        <v>Vidisha</v>
      </c>
      <c r="C1115" s="268">
        <f t="shared" si="66"/>
        <v>917.60000000000014</v>
      </c>
      <c r="D1115" s="268">
        <f>F1060</f>
        <v>906.27153871896326</v>
      </c>
      <c r="E1115" s="269">
        <v>814.24</v>
      </c>
      <c r="F1115" s="270">
        <f>E1115/C1115</f>
        <v>0.88735832606800336</v>
      </c>
      <c r="G1115" s="269">
        <f>D1115-E1115</f>
        <v>92.031538718963247</v>
      </c>
      <c r="H1115" s="260">
        <f>G1115/C1115</f>
        <v>0.10029592275388322</v>
      </c>
    </row>
    <row r="1116" spans="1:10" s="209" customFormat="1" ht="15">
      <c r="A1116" s="216"/>
      <c r="B1116" s="271" t="s">
        <v>18</v>
      </c>
      <c r="C1116" s="261">
        <v>38563.920000000006</v>
      </c>
      <c r="D1116" s="261">
        <f>SUM(D1065:D1115)</f>
        <v>38438.889900570794</v>
      </c>
      <c r="E1116" s="261">
        <f>SUM(E1065:E1115)</f>
        <v>34137.600000000006</v>
      </c>
      <c r="F1116" s="272">
        <f t="shared" si="68"/>
        <v>0.88522121195148218</v>
      </c>
      <c r="G1116" s="273">
        <f>D1116-E1116</f>
        <v>4301.2899005707877</v>
      </c>
      <c r="H1116" s="262">
        <f>G1116/C1116</f>
        <v>0.1115366358132365</v>
      </c>
      <c r="I1116" s="274">
        <f>E1116/C1116</f>
        <v>0.88522121195148218</v>
      </c>
      <c r="J1116" s="274">
        <f>E1116/C1116</f>
        <v>0.88522121195148218</v>
      </c>
    </row>
    <row r="1117" spans="1:10">
      <c r="A1117" s="275"/>
      <c r="B1117" s="276"/>
      <c r="C1117" s="179"/>
      <c r="D1117" s="179"/>
      <c r="E1117" s="277"/>
      <c r="F1117" s="157"/>
      <c r="G1117" s="157"/>
      <c r="H1117" s="159"/>
    </row>
    <row r="1118" spans="1:10">
      <c r="A1118" s="242" t="s">
        <v>214</v>
      </c>
      <c r="B1118" s="157"/>
      <c r="C1118" s="157"/>
      <c r="D1118" s="157"/>
      <c r="E1118" s="157"/>
      <c r="F1118" s="157"/>
      <c r="G1118" s="157"/>
      <c r="H1118" s="159"/>
    </row>
    <row r="1119" spans="1:10" ht="9.75" customHeight="1">
      <c r="A1119" s="242"/>
      <c r="B1119" s="157"/>
      <c r="C1119" s="157"/>
      <c r="D1119" s="157"/>
      <c r="E1119" s="157"/>
      <c r="F1119" s="157"/>
      <c r="G1119" s="157"/>
      <c r="H1119" s="159"/>
    </row>
    <row r="1120" spans="1:10">
      <c r="A1120" s="242" t="s">
        <v>215</v>
      </c>
      <c r="B1120" s="157"/>
      <c r="C1120" s="157"/>
      <c r="D1120" s="157"/>
      <c r="E1120" s="157"/>
      <c r="F1120" s="157"/>
      <c r="G1120" s="157"/>
      <c r="H1120" s="159"/>
    </row>
    <row r="1121" spans="1:9" ht="12" customHeight="1">
      <c r="A1121" s="7"/>
      <c r="B1121" s="157"/>
      <c r="C1121" s="157"/>
      <c r="D1121" s="157"/>
      <c r="E1121" s="157"/>
      <c r="F1121" s="157"/>
      <c r="G1121" s="157"/>
      <c r="H1121" s="159"/>
    </row>
    <row r="1122" spans="1:9" ht="39.6" customHeight="1">
      <c r="A1122" s="53" t="s">
        <v>115</v>
      </c>
      <c r="B1122" s="53" t="s">
        <v>116</v>
      </c>
      <c r="C1122" s="127" t="s">
        <v>216</v>
      </c>
      <c r="D1122" s="127" t="s">
        <v>217</v>
      </c>
      <c r="E1122" s="53" t="s">
        <v>218</v>
      </c>
      <c r="F1122" s="128"/>
      <c r="G1122" s="7"/>
      <c r="H1122" s="32"/>
    </row>
    <row r="1123" spans="1:9" ht="12" customHeight="1">
      <c r="A1123" s="129">
        <v>1</v>
      </c>
      <c r="B1123" s="129">
        <v>2</v>
      </c>
      <c r="C1123" s="130">
        <v>3</v>
      </c>
      <c r="D1123" s="130">
        <v>4</v>
      </c>
      <c r="E1123" s="129">
        <v>5</v>
      </c>
      <c r="F1123" s="128"/>
      <c r="G1123" s="7"/>
      <c r="H1123" s="32"/>
    </row>
    <row r="1124" spans="1:9" ht="13.5" customHeight="1">
      <c r="A1124" s="100">
        <v>1</v>
      </c>
      <c r="B1124" s="102" t="str">
        <f t="shared" ref="B1124:B1173" si="71">B47</f>
        <v>Agar Malwa</v>
      </c>
      <c r="C1124" s="131">
        <f t="shared" ref="C1124:C1173" si="72">E636</f>
        <v>0.89094868885775047</v>
      </c>
      <c r="D1124" s="278">
        <f t="shared" ref="D1124:D1173" si="73">E954</f>
        <v>0.90886373533088827</v>
      </c>
      <c r="E1124" s="279">
        <f>(D1124-C1124)*100</f>
        <v>1.7915046473137797</v>
      </c>
      <c r="F1124" s="280"/>
      <c r="G1124" s="69"/>
      <c r="H1124" s="32"/>
    </row>
    <row r="1125" spans="1:9" ht="13.5" customHeight="1">
      <c r="A1125" s="100">
        <v>2</v>
      </c>
      <c r="B1125" s="102" t="str">
        <f t="shared" si="71"/>
        <v>Anooppur</v>
      </c>
      <c r="C1125" s="131">
        <f t="shared" si="72"/>
        <v>0.91368018018152686</v>
      </c>
      <c r="D1125" s="278">
        <f t="shared" si="73"/>
        <v>0.93186106782222822</v>
      </c>
      <c r="E1125" s="279">
        <f t="shared" ref="E1125:E1174" si="74">(D1125-C1125)*100</f>
        <v>1.818088764070136</v>
      </c>
      <c r="F1125" s="280"/>
      <c r="G1125" s="69"/>
      <c r="H1125" s="32"/>
      <c r="I1125" s="281"/>
    </row>
    <row r="1126" spans="1:9" ht="13.5" customHeight="1">
      <c r="A1126" s="100">
        <v>3</v>
      </c>
      <c r="B1126" s="102" t="str">
        <f t="shared" si="71"/>
        <v>Alirajpur</v>
      </c>
      <c r="C1126" s="131">
        <f t="shared" si="72"/>
        <v>1.0432522929445645</v>
      </c>
      <c r="D1126" s="278">
        <f t="shared" si="73"/>
        <v>1.0642151769890946</v>
      </c>
      <c r="E1126" s="279">
        <f t="shared" si="74"/>
        <v>2.0962884044530172</v>
      </c>
      <c r="F1126" s="280"/>
      <c r="G1126" s="69"/>
      <c r="H1126" s="32"/>
    </row>
    <row r="1127" spans="1:9" ht="13.5" customHeight="1">
      <c r="A1127" s="100">
        <v>4</v>
      </c>
      <c r="B1127" s="102" t="str">
        <f t="shared" si="71"/>
        <v>Ashoknagar</v>
      </c>
      <c r="C1127" s="131">
        <f t="shared" si="72"/>
        <v>0.63177216882025278</v>
      </c>
      <c r="D1127" s="278">
        <f t="shared" si="73"/>
        <v>0.55855353473059643</v>
      </c>
      <c r="E1127" s="279">
        <f t="shared" si="74"/>
        <v>-7.3218634089656343</v>
      </c>
      <c r="F1127" s="280"/>
      <c r="G1127" s="69"/>
      <c r="H1127" s="32"/>
    </row>
    <row r="1128" spans="1:9" ht="13.5" customHeight="1">
      <c r="A1128" s="100">
        <v>5</v>
      </c>
      <c r="B1128" s="102" t="str">
        <f t="shared" si="71"/>
        <v>Badwani</v>
      </c>
      <c r="C1128" s="131">
        <f t="shared" si="72"/>
        <v>1.0142699541212294</v>
      </c>
      <c r="D1128" s="278">
        <f t="shared" si="73"/>
        <v>1.042573084685271</v>
      </c>
      <c r="E1128" s="279">
        <f t="shared" si="74"/>
        <v>2.8303130564041545</v>
      </c>
      <c r="F1128" s="280"/>
      <c r="G1128" s="69"/>
      <c r="H1128" s="32"/>
    </row>
    <row r="1129" spans="1:9" ht="13.5" customHeight="1">
      <c r="A1129" s="100">
        <v>6</v>
      </c>
      <c r="B1129" s="102" t="str">
        <f t="shared" si="71"/>
        <v>Balaghat</v>
      </c>
      <c r="C1129" s="131">
        <f t="shared" si="72"/>
        <v>0.9023127689145215</v>
      </c>
      <c r="D1129" s="278">
        <f t="shared" si="73"/>
        <v>0.92023887919678105</v>
      </c>
      <c r="E1129" s="279">
        <f t="shared" si="74"/>
        <v>1.7926110282259544</v>
      </c>
      <c r="F1129" s="280"/>
      <c r="G1129" s="69"/>
      <c r="H1129" s="32"/>
    </row>
    <row r="1130" spans="1:9" ht="13.5" customHeight="1">
      <c r="A1130" s="100">
        <v>7</v>
      </c>
      <c r="B1130" s="102" t="str">
        <f t="shared" si="71"/>
        <v>Betul</v>
      </c>
      <c r="C1130" s="131">
        <f t="shared" si="72"/>
        <v>0.84877849467299604</v>
      </c>
      <c r="D1130" s="278">
        <f t="shared" si="73"/>
        <v>0.86577110723410922</v>
      </c>
      <c r="E1130" s="279">
        <f t="shared" si="74"/>
        <v>1.6992612561113174</v>
      </c>
      <c r="F1130" s="280"/>
      <c r="G1130" s="69"/>
      <c r="H1130" s="32"/>
    </row>
    <row r="1131" spans="1:9" ht="13.5" customHeight="1">
      <c r="A1131" s="100">
        <v>8</v>
      </c>
      <c r="B1131" s="102" t="str">
        <f t="shared" si="71"/>
        <v>Bhind</v>
      </c>
      <c r="C1131" s="131">
        <f t="shared" si="72"/>
        <v>1</v>
      </c>
      <c r="D1131" s="278">
        <f t="shared" si="73"/>
        <v>0.88407787814757066</v>
      </c>
      <c r="E1131" s="279">
        <f t="shared" si="74"/>
        <v>-11.592212185242934</v>
      </c>
      <c r="F1131" s="280"/>
      <c r="G1131" s="69"/>
      <c r="H1131" s="32"/>
    </row>
    <row r="1132" spans="1:9" ht="13.5" customHeight="1">
      <c r="A1132" s="100">
        <v>9</v>
      </c>
      <c r="B1132" s="102" t="str">
        <f t="shared" si="71"/>
        <v>Bhopal</v>
      </c>
      <c r="C1132" s="131">
        <f t="shared" si="72"/>
        <v>0.92332377984023528</v>
      </c>
      <c r="D1132" s="278">
        <f t="shared" si="73"/>
        <v>0.94173508949109452</v>
      </c>
      <c r="E1132" s="279">
        <f t="shared" si="74"/>
        <v>1.8411309650859242</v>
      </c>
      <c r="F1132" s="280"/>
      <c r="G1132" s="69"/>
      <c r="H1132" s="32"/>
    </row>
    <row r="1133" spans="1:9" ht="13.5" customHeight="1">
      <c r="A1133" s="100">
        <v>10</v>
      </c>
      <c r="B1133" s="102" t="str">
        <f t="shared" si="71"/>
        <v>Burhanpur</v>
      </c>
      <c r="C1133" s="131">
        <f t="shared" si="72"/>
        <v>0.84262710444471878</v>
      </c>
      <c r="D1133" s="278">
        <f t="shared" si="73"/>
        <v>0.85947545560829286</v>
      </c>
      <c r="E1133" s="279">
        <f t="shared" si="74"/>
        <v>1.6848351163574082</v>
      </c>
      <c r="F1133" s="280"/>
      <c r="G1133" s="69"/>
      <c r="H1133" s="32"/>
    </row>
    <row r="1134" spans="1:9" ht="13.5" customHeight="1">
      <c r="A1134" s="100">
        <v>11</v>
      </c>
      <c r="B1134" s="102" t="str">
        <f t="shared" si="71"/>
        <v>Chhatarpur</v>
      </c>
      <c r="C1134" s="131">
        <f t="shared" si="72"/>
        <v>1.0058881393324508</v>
      </c>
      <c r="D1134" s="278">
        <f t="shared" si="73"/>
        <v>1.0131606138088796</v>
      </c>
      <c r="E1134" s="279">
        <f t="shared" si="74"/>
        <v>0.72724744764287585</v>
      </c>
      <c r="F1134" s="280"/>
      <c r="G1134" s="69"/>
      <c r="H1134" s="32"/>
    </row>
    <row r="1135" spans="1:9" ht="13.5" customHeight="1">
      <c r="A1135" s="100">
        <v>12</v>
      </c>
      <c r="B1135" s="102" t="str">
        <f t="shared" si="71"/>
        <v>Chhindwara</v>
      </c>
      <c r="C1135" s="131">
        <f t="shared" si="72"/>
        <v>0.86214055546341017</v>
      </c>
      <c r="D1135" s="278">
        <f t="shared" si="73"/>
        <v>0.87938120874727232</v>
      </c>
      <c r="E1135" s="279">
        <f t="shared" si="74"/>
        <v>1.7240653283862151</v>
      </c>
      <c r="F1135" s="280"/>
      <c r="G1135" s="69"/>
      <c r="H1135" s="32"/>
    </row>
    <row r="1136" spans="1:9" ht="13.5" customHeight="1">
      <c r="A1136" s="100">
        <v>13</v>
      </c>
      <c r="B1136" s="102" t="str">
        <f t="shared" si="71"/>
        <v>Damoh</v>
      </c>
      <c r="C1136" s="131">
        <f t="shared" si="72"/>
        <v>0.91872524475052531</v>
      </c>
      <c r="D1136" s="278">
        <f t="shared" si="73"/>
        <v>0.81960397173952459</v>
      </c>
      <c r="E1136" s="279">
        <f t="shared" si="74"/>
        <v>-9.912127301100071</v>
      </c>
      <c r="F1136" s="280"/>
      <c r="G1136" s="69"/>
      <c r="H1136" s="32"/>
    </row>
    <row r="1137" spans="1:8" ht="13.5" customHeight="1">
      <c r="A1137" s="100">
        <v>14</v>
      </c>
      <c r="B1137" s="102" t="str">
        <f t="shared" si="71"/>
        <v>Datia</v>
      </c>
      <c r="C1137" s="131">
        <f t="shared" si="72"/>
        <v>0.93400803398585763</v>
      </c>
      <c r="D1137" s="278">
        <f t="shared" si="73"/>
        <v>0.87410546085011942</v>
      </c>
      <c r="E1137" s="279">
        <f t="shared" si="74"/>
        <v>-5.9902573135738209</v>
      </c>
      <c r="F1137" s="280"/>
      <c r="G1137" s="69"/>
      <c r="H1137" s="32"/>
    </row>
    <row r="1138" spans="1:8" ht="13.5" customHeight="1">
      <c r="A1138" s="100">
        <v>15</v>
      </c>
      <c r="B1138" s="102" t="str">
        <f t="shared" si="71"/>
        <v>Dewas</v>
      </c>
      <c r="C1138" s="131">
        <f t="shared" si="72"/>
        <v>0.87478624449626319</v>
      </c>
      <c r="D1138" s="278">
        <f t="shared" si="73"/>
        <v>0.89233013250645798</v>
      </c>
      <c r="E1138" s="279">
        <f t="shared" si="74"/>
        <v>1.7543888010194797</v>
      </c>
      <c r="F1138" s="280"/>
      <c r="G1138" s="69"/>
      <c r="H1138" s="32"/>
    </row>
    <row r="1139" spans="1:8" ht="13.5" customHeight="1">
      <c r="A1139" s="100">
        <v>16</v>
      </c>
      <c r="B1139" s="102" t="str">
        <f t="shared" si="71"/>
        <v>Dhar</v>
      </c>
      <c r="C1139" s="131">
        <f t="shared" si="72"/>
        <v>0.86249185720438071</v>
      </c>
      <c r="D1139" s="278">
        <f t="shared" si="73"/>
        <v>0.87965267044748563</v>
      </c>
      <c r="E1139" s="279">
        <f t="shared" si="74"/>
        <v>1.7160813243104922</v>
      </c>
      <c r="F1139" s="280"/>
      <c r="G1139" s="69"/>
      <c r="H1139" s="32"/>
    </row>
    <row r="1140" spans="1:8" ht="13.5" customHeight="1">
      <c r="A1140" s="100">
        <v>17</v>
      </c>
      <c r="B1140" s="102" t="str">
        <f t="shared" si="71"/>
        <v>Dindori</v>
      </c>
      <c r="C1140" s="131">
        <f t="shared" si="72"/>
        <v>0.93695525998761142</v>
      </c>
      <c r="D1140" s="278">
        <f t="shared" si="73"/>
        <v>0.95570291021504994</v>
      </c>
      <c r="E1140" s="279">
        <f t="shared" si="74"/>
        <v>1.8747650227438517</v>
      </c>
      <c r="F1140" s="280"/>
      <c r="G1140" s="69"/>
      <c r="H1140" s="32"/>
    </row>
    <row r="1141" spans="1:8" ht="13.5" customHeight="1">
      <c r="A1141" s="100">
        <v>18</v>
      </c>
      <c r="B1141" s="102" t="str">
        <f t="shared" si="71"/>
        <v>Guna</v>
      </c>
      <c r="C1141" s="131">
        <f t="shared" si="72"/>
        <v>0.87392335042813707</v>
      </c>
      <c r="D1141" s="278">
        <f t="shared" si="73"/>
        <v>0.8913182414088332</v>
      </c>
      <c r="E1141" s="279">
        <f t="shared" si="74"/>
        <v>1.7394890980696132</v>
      </c>
      <c r="F1141" s="280"/>
      <c r="G1141" s="69"/>
      <c r="H1141" s="32"/>
    </row>
    <row r="1142" spans="1:8" ht="13.5" customHeight="1">
      <c r="A1142" s="100">
        <v>19</v>
      </c>
      <c r="B1142" s="102" t="str">
        <f t="shared" si="71"/>
        <v>Gwalior</v>
      </c>
      <c r="C1142" s="131">
        <f t="shared" si="72"/>
        <v>0.92705376970976094</v>
      </c>
      <c r="D1142" s="278">
        <f t="shared" si="73"/>
        <v>0.88492394550464659</v>
      </c>
      <c r="E1142" s="279">
        <f t="shared" si="74"/>
        <v>-4.2129824205114357</v>
      </c>
      <c r="F1142" s="280"/>
      <c r="G1142" s="69"/>
      <c r="H1142" s="32"/>
    </row>
    <row r="1143" spans="1:8" ht="13.5" customHeight="1">
      <c r="A1143" s="100">
        <v>20</v>
      </c>
      <c r="B1143" s="102" t="str">
        <f t="shared" si="71"/>
        <v>Harda</v>
      </c>
      <c r="C1143" s="131">
        <f t="shared" si="72"/>
        <v>0.89522783382899129</v>
      </c>
      <c r="D1143" s="278">
        <f t="shared" si="73"/>
        <v>0.9131437515791857</v>
      </c>
      <c r="E1143" s="279">
        <f t="shared" si="74"/>
        <v>1.791591775019441</v>
      </c>
      <c r="F1143" s="280"/>
      <c r="G1143" s="69"/>
      <c r="H1143" s="32"/>
    </row>
    <row r="1144" spans="1:8" ht="13.5" customHeight="1">
      <c r="A1144" s="100">
        <v>21</v>
      </c>
      <c r="B1144" s="102" t="str">
        <f t="shared" si="71"/>
        <v>Hoshangabad</v>
      </c>
      <c r="C1144" s="131">
        <f t="shared" si="72"/>
        <v>0.85328316050147035</v>
      </c>
      <c r="D1144" s="278">
        <f t="shared" si="73"/>
        <v>0.87034000246886178</v>
      </c>
      <c r="E1144" s="279">
        <f t="shared" si="74"/>
        <v>1.7056841967391434</v>
      </c>
      <c r="F1144" s="280"/>
      <c r="G1144" s="69"/>
      <c r="H1144" s="32"/>
    </row>
    <row r="1145" spans="1:8" ht="13.5" customHeight="1">
      <c r="A1145" s="100">
        <v>22</v>
      </c>
      <c r="B1145" s="102" t="str">
        <f t="shared" si="71"/>
        <v>Indore</v>
      </c>
      <c r="C1145" s="131">
        <f t="shared" si="72"/>
        <v>0.92087054461041851</v>
      </c>
      <c r="D1145" s="278">
        <f t="shared" si="73"/>
        <v>0.93934169868035799</v>
      </c>
      <c r="E1145" s="279">
        <f t="shared" si="74"/>
        <v>1.8471154069939488</v>
      </c>
      <c r="F1145" s="280"/>
      <c r="G1145" s="69"/>
      <c r="H1145" s="32"/>
    </row>
    <row r="1146" spans="1:8" ht="13.5" customHeight="1">
      <c r="A1146" s="100">
        <v>23</v>
      </c>
      <c r="B1146" s="102" t="str">
        <f t="shared" si="71"/>
        <v>Jabalpur</v>
      </c>
      <c r="C1146" s="131">
        <f t="shared" si="72"/>
        <v>0.92047251201022151</v>
      </c>
      <c r="D1146" s="278">
        <f t="shared" si="73"/>
        <v>0.93735634833660841</v>
      </c>
      <c r="E1146" s="279">
        <f t="shared" si="74"/>
        <v>1.6883836326386903</v>
      </c>
      <c r="F1146" s="280"/>
      <c r="G1146" s="69"/>
      <c r="H1146" s="32"/>
    </row>
    <row r="1147" spans="1:8" ht="13.5" customHeight="1">
      <c r="A1147" s="100">
        <v>24</v>
      </c>
      <c r="B1147" s="102" t="str">
        <f t="shared" si="71"/>
        <v>Jhabua</v>
      </c>
      <c r="C1147" s="131">
        <f t="shared" si="72"/>
        <v>0.96028003654540994</v>
      </c>
      <c r="D1147" s="278">
        <f t="shared" si="73"/>
        <v>0.97948246106262271</v>
      </c>
      <c r="E1147" s="279">
        <f t="shared" si="74"/>
        <v>1.9202424517212768</v>
      </c>
      <c r="F1147" s="280"/>
      <c r="G1147" s="69"/>
      <c r="H1147" s="32"/>
    </row>
    <row r="1148" spans="1:8" ht="13.5" customHeight="1">
      <c r="A1148" s="100">
        <v>25</v>
      </c>
      <c r="B1148" s="102" t="str">
        <f t="shared" si="71"/>
        <v>Katni</v>
      </c>
      <c r="C1148" s="131">
        <f t="shared" si="72"/>
        <v>0.84618107284806021</v>
      </c>
      <c r="D1148" s="278">
        <f t="shared" si="73"/>
        <v>0.86315846422821774</v>
      </c>
      <c r="E1148" s="279">
        <f t="shared" si="74"/>
        <v>1.6977391380157525</v>
      </c>
      <c r="F1148" s="280"/>
      <c r="G1148" s="69"/>
      <c r="H1148" s="32"/>
    </row>
    <row r="1149" spans="1:8" ht="13.5" customHeight="1">
      <c r="A1149" s="100">
        <v>26</v>
      </c>
      <c r="B1149" s="102" t="str">
        <f t="shared" si="71"/>
        <v>Khandwa</v>
      </c>
      <c r="C1149" s="131">
        <f t="shared" si="72"/>
        <v>0.75403629973239406</v>
      </c>
      <c r="D1149" s="278">
        <f t="shared" si="73"/>
        <v>0.76910756717078699</v>
      </c>
      <c r="E1149" s="279">
        <f t="shared" si="74"/>
        <v>1.5071267438392932</v>
      </c>
      <c r="F1149" s="280"/>
      <c r="G1149" s="69"/>
      <c r="H1149" s="32"/>
    </row>
    <row r="1150" spans="1:8" ht="13.5" customHeight="1">
      <c r="A1150" s="100">
        <v>27</v>
      </c>
      <c r="B1150" s="102" t="str">
        <f t="shared" si="71"/>
        <v>Khargone</v>
      </c>
      <c r="C1150" s="131">
        <f t="shared" si="72"/>
        <v>0.96570543001318299</v>
      </c>
      <c r="D1150" s="278">
        <f t="shared" si="73"/>
        <v>0.98500424105758277</v>
      </c>
      <c r="E1150" s="279">
        <f t="shared" si="74"/>
        <v>1.9298811044399788</v>
      </c>
      <c r="F1150" s="280"/>
      <c r="G1150" s="69"/>
      <c r="H1150" s="32"/>
    </row>
    <row r="1151" spans="1:8" ht="13.5" customHeight="1">
      <c r="A1151" s="100">
        <v>28</v>
      </c>
      <c r="B1151" s="102" t="str">
        <f t="shared" si="71"/>
        <v>Mandla</v>
      </c>
      <c r="C1151" s="131">
        <f t="shared" si="72"/>
        <v>0.90974192315044933</v>
      </c>
      <c r="D1151" s="278">
        <f t="shared" si="73"/>
        <v>0.92796200566377474</v>
      </c>
      <c r="E1151" s="279">
        <f t="shared" si="74"/>
        <v>1.8220082513325409</v>
      </c>
      <c r="F1151" s="280"/>
      <c r="G1151" s="69"/>
      <c r="H1151" s="32"/>
    </row>
    <row r="1152" spans="1:8" ht="13.5" customHeight="1">
      <c r="A1152" s="100">
        <v>29</v>
      </c>
      <c r="B1152" s="102" t="str">
        <f t="shared" si="71"/>
        <v>Mandsaur</v>
      </c>
      <c r="C1152" s="131">
        <f t="shared" si="72"/>
        <v>0.70602935943498268</v>
      </c>
      <c r="D1152" s="278">
        <f t="shared" si="73"/>
        <v>0.72016541864324801</v>
      </c>
      <c r="E1152" s="279">
        <f t="shared" si="74"/>
        <v>1.4136059208265328</v>
      </c>
      <c r="F1152" s="280"/>
      <c r="G1152" s="69"/>
      <c r="H1152" s="32"/>
    </row>
    <row r="1153" spans="1:8" ht="13.5" customHeight="1">
      <c r="A1153" s="100">
        <v>30</v>
      </c>
      <c r="B1153" s="102" t="str">
        <f t="shared" si="71"/>
        <v>Morena</v>
      </c>
      <c r="C1153" s="131">
        <f t="shared" si="72"/>
        <v>0.89447448933605334</v>
      </c>
      <c r="D1153" s="278">
        <f t="shared" si="73"/>
        <v>0.79077985569890241</v>
      </c>
      <c r="E1153" s="279">
        <f t="shared" si="74"/>
        <v>-10.369463363715091</v>
      </c>
      <c r="F1153" s="280"/>
      <c r="G1153" s="69"/>
      <c r="H1153" s="32"/>
    </row>
    <row r="1154" spans="1:8" ht="13.5" customHeight="1">
      <c r="A1154" s="100">
        <v>31</v>
      </c>
      <c r="B1154" s="102" t="str">
        <f t="shared" si="71"/>
        <v>Narsinghpur</v>
      </c>
      <c r="C1154" s="131">
        <f t="shared" si="72"/>
        <v>0.89361291145964483</v>
      </c>
      <c r="D1154" s="278">
        <f t="shared" si="73"/>
        <v>0.9114868683483357</v>
      </c>
      <c r="E1154" s="279">
        <f t="shared" si="74"/>
        <v>1.7873956888690867</v>
      </c>
      <c r="F1154" s="280"/>
      <c r="G1154" s="69"/>
      <c r="H1154" s="32"/>
    </row>
    <row r="1155" spans="1:8" ht="13.5" customHeight="1">
      <c r="A1155" s="100">
        <v>32</v>
      </c>
      <c r="B1155" s="102" t="str">
        <f t="shared" si="71"/>
        <v>Neemuch</v>
      </c>
      <c r="C1155" s="131">
        <f t="shared" si="72"/>
        <v>0.97566215745717966</v>
      </c>
      <c r="D1155" s="278">
        <f t="shared" si="73"/>
        <v>0.99521413384963398</v>
      </c>
      <c r="E1155" s="279">
        <f t="shared" si="74"/>
        <v>1.9551976392454318</v>
      </c>
      <c r="F1155" s="280"/>
      <c r="G1155" s="69"/>
      <c r="H1155" s="32"/>
    </row>
    <row r="1156" spans="1:8" ht="13.5" customHeight="1">
      <c r="A1156" s="100">
        <v>33</v>
      </c>
      <c r="B1156" s="102" t="str">
        <f t="shared" si="71"/>
        <v>Panna</v>
      </c>
      <c r="C1156" s="131">
        <f t="shared" si="72"/>
        <v>1.1276757777272992</v>
      </c>
      <c r="D1156" s="278">
        <f t="shared" si="73"/>
        <v>0.99695898069158151</v>
      </c>
      <c r="E1156" s="279">
        <f t="shared" si="74"/>
        <v>-13.071679703571771</v>
      </c>
      <c r="F1156" s="280"/>
      <c r="G1156" s="69"/>
      <c r="H1156" s="32"/>
    </row>
    <row r="1157" spans="1:8" ht="13.5" customHeight="1">
      <c r="A1157" s="100">
        <v>34</v>
      </c>
      <c r="B1157" s="102" t="str">
        <f t="shared" si="71"/>
        <v>Raisen</v>
      </c>
      <c r="C1157" s="131">
        <f t="shared" si="72"/>
        <v>0.98785821576658384</v>
      </c>
      <c r="D1157" s="278">
        <f t="shared" si="73"/>
        <v>1.0076153846107849</v>
      </c>
      <c r="E1157" s="279">
        <f t="shared" si="74"/>
        <v>1.975716884420109</v>
      </c>
      <c r="F1157" s="280"/>
      <c r="G1157" s="69"/>
      <c r="H1157" s="32"/>
    </row>
    <row r="1158" spans="1:8" ht="13.5" customHeight="1">
      <c r="A1158" s="100">
        <v>35</v>
      </c>
      <c r="B1158" s="102" t="str">
        <f t="shared" si="71"/>
        <v>Rajgarh</v>
      </c>
      <c r="C1158" s="131">
        <f t="shared" si="72"/>
        <v>0.96691025468800917</v>
      </c>
      <c r="D1158" s="278">
        <f t="shared" si="73"/>
        <v>0.98923165115731826</v>
      </c>
      <c r="E1158" s="279">
        <f t="shared" si="74"/>
        <v>2.2321396469309085</v>
      </c>
      <c r="F1158" s="280"/>
      <c r="G1158" s="69"/>
      <c r="H1158" s="32"/>
    </row>
    <row r="1159" spans="1:8" ht="13.5" customHeight="1">
      <c r="A1159" s="100">
        <v>36</v>
      </c>
      <c r="B1159" s="102" t="str">
        <f t="shared" si="71"/>
        <v>Ratlam</v>
      </c>
      <c r="C1159" s="131">
        <f t="shared" si="72"/>
        <v>0.57832758915642024</v>
      </c>
      <c r="D1159" s="278">
        <f t="shared" si="73"/>
        <v>0.5900250890143649</v>
      </c>
      <c r="E1159" s="279">
        <f t="shared" si="74"/>
        <v>1.169749985794466</v>
      </c>
      <c r="F1159" s="280"/>
      <c r="G1159" s="69"/>
      <c r="H1159" s="32"/>
    </row>
    <row r="1160" spans="1:8" ht="13.5" customHeight="1">
      <c r="A1160" s="100">
        <v>37</v>
      </c>
      <c r="B1160" s="102" t="str">
        <f t="shared" si="71"/>
        <v>Rewa</v>
      </c>
      <c r="C1160" s="131">
        <f t="shared" si="72"/>
        <v>0.97576238433311369</v>
      </c>
      <c r="D1160" s="278">
        <f t="shared" si="73"/>
        <v>0.99014221836634031</v>
      </c>
      <c r="E1160" s="279">
        <f t="shared" si="74"/>
        <v>1.4379834033226624</v>
      </c>
      <c r="F1160" s="280"/>
      <c r="G1160" s="69"/>
      <c r="H1160" s="32"/>
    </row>
    <row r="1161" spans="1:8" ht="13.5" customHeight="1">
      <c r="A1161" s="100">
        <v>38</v>
      </c>
      <c r="B1161" s="102" t="str">
        <f t="shared" si="71"/>
        <v>Sagar</v>
      </c>
      <c r="C1161" s="131">
        <f t="shared" si="72"/>
        <v>0.92529021350701346</v>
      </c>
      <c r="D1161" s="278">
        <f t="shared" si="73"/>
        <v>0.88547636544905306</v>
      </c>
      <c r="E1161" s="279">
        <f t="shared" si="74"/>
        <v>-3.9813848057960399</v>
      </c>
      <c r="F1161" s="280"/>
      <c r="G1161" s="69"/>
      <c r="H1161" s="32"/>
    </row>
    <row r="1162" spans="1:8" ht="13.5" customHeight="1">
      <c r="A1162" s="100">
        <v>39</v>
      </c>
      <c r="B1162" s="102" t="str">
        <f t="shared" si="71"/>
        <v>Satna</v>
      </c>
      <c r="C1162" s="131">
        <f t="shared" si="72"/>
        <v>0.94980018280853762</v>
      </c>
      <c r="D1162" s="278">
        <f t="shared" si="73"/>
        <v>0.8396695543220396</v>
      </c>
      <c r="E1162" s="279">
        <f t="shared" si="74"/>
        <v>-11.013062848649803</v>
      </c>
      <c r="F1162" s="280"/>
      <c r="G1162" s="69"/>
      <c r="H1162" s="32"/>
    </row>
    <row r="1163" spans="1:8" ht="13.5" customHeight="1">
      <c r="A1163" s="100">
        <v>40</v>
      </c>
      <c r="B1163" s="102" t="str">
        <f t="shared" si="71"/>
        <v>Sehore</v>
      </c>
      <c r="C1163" s="131">
        <f t="shared" si="72"/>
        <v>0.97317354916147669</v>
      </c>
      <c r="D1163" s="278">
        <f t="shared" si="73"/>
        <v>0.99261761155027395</v>
      </c>
      <c r="E1163" s="279">
        <f t="shared" si="74"/>
        <v>1.9444062388797256</v>
      </c>
      <c r="F1163" s="280"/>
      <c r="G1163" s="69"/>
      <c r="H1163" s="32"/>
    </row>
    <row r="1164" spans="1:8" ht="13.5" customHeight="1">
      <c r="A1164" s="100">
        <v>41</v>
      </c>
      <c r="B1164" s="102" t="str">
        <f t="shared" si="71"/>
        <v>Seoni</v>
      </c>
      <c r="C1164" s="131">
        <f t="shared" si="72"/>
        <v>0.73657862398392071</v>
      </c>
      <c r="D1164" s="278">
        <f t="shared" si="73"/>
        <v>0.75131146615098465</v>
      </c>
      <c r="E1164" s="279">
        <f t="shared" si="74"/>
        <v>1.4732842167063942</v>
      </c>
      <c r="F1164" s="280"/>
      <c r="G1164" s="69"/>
      <c r="H1164" s="32"/>
    </row>
    <row r="1165" spans="1:8" ht="13.5" customHeight="1">
      <c r="A1165" s="100">
        <v>42</v>
      </c>
      <c r="B1165" s="102" t="str">
        <f t="shared" si="71"/>
        <v>Shahdol</v>
      </c>
      <c r="C1165" s="131">
        <f t="shared" si="72"/>
        <v>0.9204159929290997</v>
      </c>
      <c r="D1165" s="278">
        <f t="shared" si="73"/>
        <v>0.88041119266473955</v>
      </c>
      <c r="E1165" s="279">
        <f t="shared" si="74"/>
        <v>-4.0004800264360156</v>
      </c>
      <c r="F1165" s="280"/>
      <c r="G1165" s="69"/>
      <c r="H1165" s="32"/>
    </row>
    <row r="1166" spans="1:8" ht="13.5" customHeight="1">
      <c r="A1166" s="100">
        <v>43</v>
      </c>
      <c r="B1166" s="102" t="str">
        <f t="shared" si="71"/>
        <v>Shajapur</v>
      </c>
      <c r="C1166" s="131">
        <f t="shared" si="72"/>
        <v>0.88998463179892684</v>
      </c>
      <c r="D1166" s="278">
        <f t="shared" si="73"/>
        <v>0.8552148573851015</v>
      </c>
      <c r="E1166" s="279">
        <f t="shared" si="74"/>
        <v>-3.4769774413825338</v>
      </c>
      <c r="F1166" s="280"/>
      <c r="G1166" s="69"/>
      <c r="H1166" s="32"/>
    </row>
    <row r="1167" spans="1:8" ht="13.5" customHeight="1">
      <c r="A1167" s="100">
        <v>44</v>
      </c>
      <c r="B1167" s="102" t="str">
        <f t="shared" si="71"/>
        <v>Sheopur</v>
      </c>
      <c r="C1167" s="131">
        <f t="shared" si="72"/>
        <v>0.91213603008302591</v>
      </c>
      <c r="D1167" s="278">
        <f t="shared" si="73"/>
        <v>0.81254147824031808</v>
      </c>
      <c r="E1167" s="279">
        <f t="shared" si="74"/>
        <v>-9.9594551842707819</v>
      </c>
      <c r="F1167" s="280"/>
      <c r="G1167" s="69"/>
      <c r="H1167" s="32"/>
    </row>
    <row r="1168" spans="1:8" ht="13.5" customHeight="1">
      <c r="A1168" s="100">
        <v>45</v>
      </c>
      <c r="B1168" s="102" t="str">
        <f t="shared" si="71"/>
        <v>Shivpuri</v>
      </c>
      <c r="C1168" s="131">
        <f t="shared" si="72"/>
        <v>0.89664187750231894</v>
      </c>
      <c r="D1168" s="278">
        <f t="shared" si="73"/>
        <v>0.83312708529728718</v>
      </c>
      <c r="E1168" s="279">
        <f t="shared" si="74"/>
        <v>-6.351479220503176</v>
      </c>
      <c r="F1168" s="280"/>
      <c r="G1168" s="69"/>
      <c r="H1168" s="32"/>
    </row>
    <row r="1169" spans="1:8" ht="13.5" customHeight="1">
      <c r="A1169" s="100">
        <v>46</v>
      </c>
      <c r="B1169" s="102" t="str">
        <f t="shared" si="71"/>
        <v>Sidhi</v>
      </c>
      <c r="C1169" s="131">
        <f t="shared" si="72"/>
        <v>1.055870129255617</v>
      </c>
      <c r="D1169" s="278">
        <f t="shared" si="73"/>
        <v>0.93347083632107353</v>
      </c>
      <c r="E1169" s="279">
        <f t="shared" si="74"/>
        <v>-12.239929293454344</v>
      </c>
      <c r="F1169" s="280"/>
      <c r="G1169" s="69"/>
      <c r="H1169" s="32"/>
    </row>
    <row r="1170" spans="1:8" ht="13.5" customHeight="1">
      <c r="A1170" s="100">
        <v>47</v>
      </c>
      <c r="B1170" s="102" t="str">
        <f t="shared" si="71"/>
        <v>Singroli</v>
      </c>
      <c r="C1170" s="131">
        <f t="shared" si="72"/>
        <v>0.92273578468950068</v>
      </c>
      <c r="D1170" s="278">
        <f t="shared" si="73"/>
        <v>0.94114658519198224</v>
      </c>
      <c r="E1170" s="279">
        <f t="shared" si="74"/>
        <v>1.8410800502481561</v>
      </c>
      <c r="F1170" s="280"/>
      <c r="G1170" s="69"/>
      <c r="H1170" s="32"/>
    </row>
    <row r="1171" spans="1:8" ht="13.5" customHeight="1">
      <c r="A1171" s="100">
        <v>48</v>
      </c>
      <c r="B1171" s="102" t="str">
        <f t="shared" si="71"/>
        <v>Tikamgarh</v>
      </c>
      <c r="C1171" s="131">
        <f t="shared" si="72"/>
        <v>0.93185175267169496</v>
      </c>
      <c r="D1171" s="278">
        <f t="shared" si="73"/>
        <v>0.8248016864677703</v>
      </c>
      <c r="E1171" s="279">
        <f t="shared" si="74"/>
        <v>-10.705006620392465</v>
      </c>
      <c r="F1171" s="280"/>
      <c r="G1171" s="69"/>
      <c r="H1171" s="32"/>
    </row>
    <row r="1172" spans="1:8" ht="13.5" customHeight="1">
      <c r="A1172" s="100">
        <v>49</v>
      </c>
      <c r="B1172" s="102" t="str">
        <f t="shared" si="71"/>
        <v>Ujjain</v>
      </c>
      <c r="C1172" s="131">
        <f t="shared" si="72"/>
        <v>0.94223391097410159</v>
      </c>
      <c r="D1172" s="278">
        <f t="shared" si="73"/>
        <v>0.96110167464697249</v>
      </c>
      <c r="E1172" s="279">
        <f t="shared" si="74"/>
        <v>1.8867763672870907</v>
      </c>
      <c r="F1172" s="280"/>
      <c r="G1172" s="69"/>
      <c r="H1172" s="32"/>
    </row>
    <row r="1173" spans="1:8" ht="13.5" customHeight="1">
      <c r="A1173" s="100">
        <v>50</v>
      </c>
      <c r="B1173" s="102" t="str">
        <f t="shared" si="71"/>
        <v>Umaria</v>
      </c>
      <c r="C1173" s="131">
        <f t="shared" si="72"/>
        <v>0.89993616622735018</v>
      </c>
      <c r="D1173" s="278">
        <f t="shared" si="73"/>
        <v>0.88130601534642117</v>
      </c>
      <c r="E1173" s="279">
        <f t="shared" si="74"/>
        <v>-1.8630150880929008</v>
      </c>
      <c r="F1173" s="280"/>
      <c r="G1173" s="69"/>
      <c r="H1173" s="32"/>
    </row>
    <row r="1174" spans="1:8" ht="13.5" customHeight="1">
      <c r="A1174" s="282"/>
      <c r="B1174" s="178" t="s">
        <v>120</v>
      </c>
      <c r="C1174" s="136">
        <f>E687</f>
        <v>0.906901953300144</v>
      </c>
      <c r="D1174" s="136">
        <f>E1005</f>
        <v>0.8894600934320287</v>
      </c>
      <c r="E1174" s="283">
        <f t="shared" si="74"/>
        <v>-1.7441859868115306</v>
      </c>
      <c r="F1174" s="128"/>
      <c r="G1174" s="7"/>
      <c r="H1174" s="32"/>
    </row>
    <row r="1175" spans="1:8" ht="14.25" customHeight="1">
      <c r="A1175" s="184"/>
      <c r="B1175" s="185"/>
      <c r="C1175" s="186"/>
      <c r="D1175" s="186"/>
      <c r="E1175" s="187"/>
      <c r="F1175" s="179"/>
      <c r="G1175" s="188"/>
      <c r="H1175" s="32"/>
    </row>
    <row r="1176" spans="1:8" ht="18" customHeight="1">
      <c r="A1176" s="140" t="s">
        <v>219</v>
      </c>
      <c r="E1176" s="32"/>
      <c r="F1176" s="32"/>
      <c r="G1176" s="32"/>
      <c r="H1176" s="32"/>
    </row>
    <row r="1177" spans="1:8" ht="6.75" customHeight="1">
      <c r="A1177" s="223"/>
      <c r="E1177" s="32"/>
      <c r="F1177" s="32"/>
      <c r="G1177" s="32"/>
      <c r="H1177" s="32"/>
    </row>
    <row r="1178" spans="1:8" hidden="1">
      <c r="A1178" s="223"/>
      <c r="E1178" s="32"/>
      <c r="F1178" s="32"/>
      <c r="G1178" s="32"/>
      <c r="H1178" s="32"/>
    </row>
    <row r="1179" spans="1:8" hidden="1">
      <c r="A1179" s="224"/>
      <c r="B1179" s="224" t="s">
        <v>173</v>
      </c>
      <c r="C1179" s="224"/>
      <c r="D1179" s="224"/>
      <c r="E1179" s="159"/>
      <c r="F1179" s="159"/>
      <c r="G1179" s="159"/>
      <c r="H1179" s="32"/>
    </row>
    <row r="1180" spans="1:8" hidden="1">
      <c r="A1180" s="224"/>
      <c r="B1180" s="224"/>
      <c r="C1180" s="224"/>
      <c r="D1180" s="224"/>
      <c r="E1180" s="159"/>
      <c r="F1180" s="159"/>
      <c r="G1180" s="159"/>
      <c r="H1180" s="32"/>
    </row>
    <row r="1181" spans="1:8" hidden="1">
      <c r="A1181" s="224"/>
      <c r="B1181" s="224" t="s">
        <v>174</v>
      </c>
      <c r="E1181" s="225">
        <f>8581264*220*1.5/10000000</f>
        <v>283.181712</v>
      </c>
      <c r="F1181" s="159"/>
      <c r="G1181" s="159"/>
      <c r="H1181" s="32"/>
    </row>
    <row r="1182" spans="1:8" hidden="1">
      <c r="A1182" s="224"/>
      <c r="B1182" s="224" t="s">
        <v>175</v>
      </c>
      <c r="E1182" s="225">
        <f>8581264*220*1/10000000</f>
        <v>188.78780800000001</v>
      </c>
      <c r="F1182" s="159"/>
      <c r="G1182" s="159"/>
      <c r="H1182" s="32"/>
    </row>
    <row r="1183" spans="1:8" hidden="1">
      <c r="A1183" s="224"/>
      <c r="B1183" s="226" t="s">
        <v>18</v>
      </c>
      <c r="E1183" s="227">
        <f>E1182+E1181</f>
        <v>471.96951999999999</v>
      </c>
      <c r="F1183" s="159"/>
      <c r="G1183" s="159"/>
      <c r="H1183" s="32"/>
    </row>
    <row r="1184" spans="1:8" hidden="1">
      <c r="A1184" s="224"/>
      <c r="B1184" s="224" t="s">
        <v>176</v>
      </c>
      <c r="E1184" s="225">
        <v>477.18</v>
      </c>
      <c r="F1184" s="159"/>
      <c r="G1184" s="159"/>
      <c r="H1184" s="32"/>
    </row>
    <row r="1185" spans="1:8" hidden="1">
      <c r="A1185" s="224"/>
      <c r="B1185" s="226" t="s">
        <v>177</v>
      </c>
      <c r="E1185" s="227">
        <f>E1184-E1183</f>
        <v>5.2104800000000182</v>
      </c>
      <c r="F1185" s="159"/>
      <c r="G1185" s="159"/>
      <c r="H1185" s="32"/>
    </row>
    <row r="1186" spans="1:8" hidden="1">
      <c r="A1186" s="224"/>
      <c r="B1186" s="224"/>
      <c r="C1186" s="228"/>
      <c r="D1186" s="224"/>
      <c r="E1186" s="159"/>
      <c r="F1186" s="159"/>
      <c r="G1186" s="159"/>
      <c r="H1186" s="32"/>
    </row>
    <row r="1187" spans="1:8" hidden="1">
      <c r="A1187" s="224"/>
      <c r="B1187" s="224"/>
      <c r="C1187" s="228"/>
      <c r="D1187" s="224"/>
      <c r="E1187" s="159"/>
      <c r="F1187" s="159"/>
      <c r="G1187" s="159"/>
      <c r="H1187" s="32"/>
    </row>
    <row r="1188" spans="1:8" hidden="1">
      <c r="A1188" s="224"/>
      <c r="B1188" s="224"/>
      <c r="C1188" s="228"/>
      <c r="D1188" s="224"/>
      <c r="E1188" s="159"/>
      <c r="F1188" s="159"/>
      <c r="G1188" s="159"/>
      <c r="H1188" s="32"/>
    </row>
    <row r="1189" spans="1:8" ht="7.5" customHeight="1">
      <c r="A1189" s="32"/>
      <c r="B1189" s="32"/>
      <c r="C1189" s="32"/>
      <c r="D1189" s="32"/>
      <c r="E1189" s="32"/>
      <c r="F1189" s="32"/>
      <c r="G1189" s="32"/>
      <c r="H1189" s="32"/>
    </row>
    <row r="1190" spans="1:8">
      <c r="A1190" s="140" t="s">
        <v>220</v>
      </c>
      <c r="G1190" s="32"/>
      <c r="H1190" s="32"/>
    </row>
    <row r="1191" spans="1:8" ht="30" customHeight="1">
      <c r="A1191" s="141" t="s">
        <v>39</v>
      </c>
      <c r="B1191" s="141"/>
      <c r="C1191" s="142" t="s">
        <v>123</v>
      </c>
      <c r="D1191" s="142" t="s">
        <v>124</v>
      </c>
      <c r="E1191" s="142" t="s">
        <v>11</v>
      </c>
      <c r="F1191" s="142" t="s">
        <v>125</v>
      </c>
      <c r="G1191" s="32"/>
      <c r="H1191" s="32"/>
    </row>
    <row r="1192" spans="1:8" ht="13.5" customHeight="1">
      <c r="A1192" s="18">
        <v>1</v>
      </c>
      <c r="B1192" s="18">
        <v>2</v>
      </c>
      <c r="C1192" s="18">
        <v>3</v>
      </c>
      <c r="D1192" s="18">
        <v>4</v>
      </c>
      <c r="E1192" s="18" t="s">
        <v>126</v>
      </c>
      <c r="F1192" s="18">
        <v>6</v>
      </c>
      <c r="G1192" s="32"/>
      <c r="H1192" s="32"/>
    </row>
    <row r="1193" spans="1:8" ht="27" customHeight="1">
      <c r="A1193" s="144">
        <v>1</v>
      </c>
      <c r="B1193" s="19" t="s">
        <v>128</v>
      </c>
      <c r="C1193" s="284">
        <v>1107.17</v>
      </c>
      <c r="D1193" s="284">
        <v>1107.17</v>
      </c>
      <c r="E1193" s="285">
        <f>D1193-C1193</f>
        <v>0</v>
      </c>
      <c r="F1193" s="286">
        <f>E1193/C1193</f>
        <v>0</v>
      </c>
      <c r="G1193" s="84"/>
      <c r="H1193" s="32"/>
    </row>
    <row r="1194" spans="1:8" ht="25.5">
      <c r="A1194" s="144">
        <v>2</v>
      </c>
      <c r="B1194" s="19" t="s">
        <v>221</v>
      </c>
      <c r="C1194" s="287">
        <v>11.18</v>
      </c>
      <c r="D1194" s="287">
        <v>11.18</v>
      </c>
      <c r="E1194" s="288">
        <f>D1194-C1194</f>
        <v>0</v>
      </c>
      <c r="F1194" s="286">
        <f>E1194/C1194</f>
        <v>0</v>
      </c>
      <c r="G1194" s="32"/>
      <c r="H1194" s="32"/>
    </row>
    <row r="1195" spans="1:8" ht="25.5">
      <c r="A1195" s="144">
        <v>3</v>
      </c>
      <c r="B1195" s="19" t="s">
        <v>222</v>
      </c>
      <c r="C1195" s="284">
        <v>1095.99</v>
      </c>
      <c r="D1195" s="284">
        <v>1095.99</v>
      </c>
      <c r="E1195" s="289">
        <f>D1195-C1195</f>
        <v>0</v>
      </c>
      <c r="F1195" s="286">
        <f>E1195/C1195</f>
        <v>0</v>
      </c>
      <c r="G1195" s="32"/>
      <c r="H1195" s="32"/>
    </row>
    <row r="1196" spans="1:8" ht="15.75" customHeight="1">
      <c r="A1196" s="144">
        <v>4</v>
      </c>
      <c r="B1196" s="290" t="s">
        <v>223</v>
      </c>
      <c r="C1196" s="291">
        <f>C1194+C1195</f>
        <v>1107.17</v>
      </c>
      <c r="D1196" s="291">
        <f>D1194+D1195</f>
        <v>1107.17</v>
      </c>
      <c r="E1196" s="291">
        <f>D1196-C1196</f>
        <v>0</v>
      </c>
      <c r="F1196" s="146">
        <f>E1196/C1196</f>
        <v>0</v>
      </c>
      <c r="G1196" s="32"/>
      <c r="H1196" s="32"/>
    </row>
    <row r="1197" spans="1:8" ht="15.75" customHeight="1">
      <c r="A1197" s="93"/>
      <c r="B1197" s="292"/>
      <c r="C1197" s="293"/>
      <c r="D1197" s="293"/>
      <c r="E1197" s="293"/>
      <c r="F1197" s="293"/>
      <c r="G1197" s="32"/>
      <c r="H1197" s="32"/>
    </row>
    <row r="1198" spans="1:8" s="294" customFormat="1">
      <c r="A1198" s="6" t="s">
        <v>224</v>
      </c>
      <c r="B1198" s="7"/>
      <c r="C1198" s="7"/>
      <c r="D1198" s="7"/>
      <c r="E1198" s="7"/>
      <c r="F1198" s="7"/>
      <c r="G1198" s="7"/>
      <c r="H1198" s="32"/>
    </row>
    <row r="1199" spans="1:8">
      <c r="A1199" s="7"/>
      <c r="B1199" s="7"/>
      <c r="C1199" s="7"/>
      <c r="D1199" s="180" t="s">
        <v>180</v>
      </c>
      <c r="E1199" s="364"/>
      <c r="F1199" s="364"/>
      <c r="G1199" s="364"/>
      <c r="H1199" s="32"/>
    </row>
    <row r="1200" spans="1:8" ht="25.5">
      <c r="A1200" s="53" t="s">
        <v>39</v>
      </c>
      <c r="B1200" s="53" t="s">
        <v>225</v>
      </c>
      <c r="C1200" s="53" t="str">
        <f>B1193</f>
        <v>Allocation for 2018-19</v>
      </c>
      <c r="D1200" s="53" t="s">
        <v>148</v>
      </c>
      <c r="E1200" s="53" t="s">
        <v>226</v>
      </c>
      <c r="F1200" s="53" t="s">
        <v>227</v>
      </c>
      <c r="G1200" s="53" t="s">
        <v>228</v>
      </c>
      <c r="H1200" s="32"/>
    </row>
    <row r="1201" spans="1:8">
      <c r="A1201" s="295">
        <v>1</v>
      </c>
      <c r="B1201" s="295">
        <v>2</v>
      </c>
      <c r="C1201" s="295">
        <v>3</v>
      </c>
      <c r="D1201" s="295">
        <v>4</v>
      </c>
      <c r="E1201" s="295">
        <v>5</v>
      </c>
      <c r="F1201" s="295">
        <v>6</v>
      </c>
      <c r="G1201" s="295">
        <v>7</v>
      </c>
      <c r="H1201" s="32"/>
    </row>
    <row r="1202" spans="1:8" ht="25.5">
      <c r="A1202" s="296">
        <v>1</v>
      </c>
      <c r="B1202" s="297" t="s">
        <v>229</v>
      </c>
      <c r="C1202" s="367">
        <f>C1193</f>
        <v>1107.17</v>
      </c>
      <c r="D1202" s="367">
        <f>D1196</f>
        <v>1107.17</v>
      </c>
      <c r="E1202" s="367">
        <v>1107.17</v>
      </c>
      <c r="F1202" s="371">
        <f>E1202/C1202</f>
        <v>1</v>
      </c>
      <c r="G1202" s="374">
        <f>D1202-E1202</f>
        <v>0</v>
      </c>
      <c r="H1202" s="32"/>
    </row>
    <row r="1203" spans="1:8" ht="38.25">
      <c r="A1203" s="296">
        <v>2</v>
      </c>
      <c r="B1203" s="297" t="s">
        <v>230</v>
      </c>
      <c r="C1203" s="368"/>
      <c r="D1203" s="368"/>
      <c r="E1203" s="369"/>
      <c r="F1203" s="372"/>
      <c r="G1203" s="375"/>
      <c r="H1203" s="32"/>
    </row>
    <row r="1204" spans="1:8" ht="25.5">
      <c r="A1204" s="296">
        <v>3</v>
      </c>
      <c r="B1204" s="297" t="s">
        <v>231</v>
      </c>
      <c r="C1204" s="350"/>
      <c r="D1204" s="350"/>
      <c r="E1204" s="370"/>
      <c r="F1204" s="373"/>
      <c r="G1204" s="376"/>
      <c r="H1204" s="32"/>
    </row>
    <row r="1205" spans="1:8">
      <c r="A1205" s="362" t="s">
        <v>18</v>
      </c>
      <c r="B1205" s="363"/>
      <c r="C1205" s="298">
        <f>SUM(C1202:C1204)</f>
        <v>1107.17</v>
      </c>
      <c r="D1205" s="298">
        <f>SUM(D1202:D1204)</f>
        <v>1107.17</v>
      </c>
      <c r="E1205" s="298">
        <f>SUM(E1202:E1204)</f>
        <v>1107.17</v>
      </c>
      <c r="F1205" s="299">
        <f>E1205/C1205</f>
        <v>1</v>
      </c>
      <c r="G1205" s="298">
        <f>D1205-E1205</f>
        <v>0</v>
      </c>
      <c r="H1205" s="32"/>
    </row>
    <row r="1206" spans="1:8" ht="9.75" customHeight="1">
      <c r="A1206" s="32"/>
      <c r="B1206" s="32"/>
      <c r="C1206" s="32"/>
      <c r="D1206" s="32"/>
      <c r="E1206" s="32"/>
      <c r="F1206" s="32"/>
      <c r="G1206" s="32"/>
      <c r="H1206" s="32"/>
    </row>
    <row r="1207" spans="1:8">
      <c r="A1207" s="140" t="s">
        <v>232</v>
      </c>
      <c r="E1207" s="32"/>
      <c r="F1207" s="32"/>
      <c r="G1207" s="32"/>
      <c r="H1207" s="32"/>
    </row>
    <row r="1208" spans="1:8" ht="6.75" customHeight="1">
      <c r="A1208" s="223"/>
      <c r="E1208" s="32"/>
      <c r="F1208" s="32"/>
      <c r="G1208" s="32"/>
      <c r="H1208" s="32"/>
    </row>
    <row r="1209" spans="1:8" hidden="1">
      <c r="A1209" s="223"/>
      <c r="E1209" s="32"/>
      <c r="F1209" s="32"/>
      <c r="G1209" s="32"/>
      <c r="H1209" s="32"/>
    </row>
    <row r="1210" spans="1:8" hidden="1">
      <c r="A1210" s="224"/>
      <c r="B1210" s="224" t="s">
        <v>173</v>
      </c>
      <c r="C1210" s="224"/>
      <c r="D1210" s="224"/>
      <c r="E1210" s="159"/>
      <c r="F1210" s="159"/>
      <c r="G1210" s="159"/>
      <c r="H1210" s="32"/>
    </row>
    <row r="1211" spans="1:8" hidden="1">
      <c r="A1211" s="224"/>
      <c r="B1211" s="224"/>
      <c r="C1211" s="224"/>
      <c r="D1211" s="224"/>
      <c r="E1211" s="159"/>
      <c r="F1211" s="159"/>
      <c r="G1211" s="159"/>
      <c r="H1211" s="32"/>
    </row>
    <row r="1212" spans="1:8" hidden="1">
      <c r="A1212" s="224"/>
      <c r="B1212" s="224" t="s">
        <v>174</v>
      </c>
      <c r="E1212" s="225">
        <f>8581264*220*1.5/10000000</f>
        <v>283.181712</v>
      </c>
      <c r="F1212" s="159"/>
      <c r="G1212" s="159"/>
      <c r="H1212" s="32"/>
    </row>
    <row r="1213" spans="1:8" hidden="1">
      <c r="A1213" s="224"/>
      <c r="B1213" s="224" t="s">
        <v>175</v>
      </c>
      <c r="E1213" s="225">
        <f>8581264*220*1/10000000</f>
        <v>188.78780800000001</v>
      </c>
      <c r="F1213" s="159"/>
      <c r="G1213" s="159"/>
      <c r="H1213" s="32"/>
    </row>
    <row r="1214" spans="1:8" hidden="1">
      <c r="A1214" s="224"/>
      <c r="B1214" s="226" t="s">
        <v>18</v>
      </c>
      <c r="E1214" s="227">
        <f>E1213+E1212</f>
        <v>471.96951999999999</v>
      </c>
      <c r="F1214" s="159"/>
      <c r="G1214" s="159"/>
      <c r="H1214" s="32"/>
    </row>
    <row r="1215" spans="1:8" hidden="1">
      <c r="A1215" s="224"/>
      <c r="B1215" s="224" t="s">
        <v>176</v>
      </c>
      <c r="E1215" s="225">
        <v>477.18</v>
      </c>
      <c r="F1215" s="159"/>
      <c r="G1215" s="159"/>
      <c r="H1215" s="32"/>
    </row>
    <row r="1216" spans="1:8" hidden="1">
      <c r="A1216" s="224"/>
      <c r="B1216" s="226" t="s">
        <v>177</v>
      </c>
      <c r="E1216" s="227">
        <f>E1215-E1214</f>
        <v>5.2104800000000182</v>
      </c>
      <c r="F1216" s="159"/>
      <c r="G1216" s="159"/>
      <c r="H1216" s="32"/>
    </row>
    <row r="1217" spans="1:8" hidden="1">
      <c r="A1217" s="224"/>
      <c r="B1217" s="224"/>
      <c r="C1217" s="228"/>
      <c r="D1217" s="224"/>
      <c r="E1217" s="159"/>
      <c r="F1217" s="159"/>
      <c r="G1217" s="159"/>
      <c r="H1217" s="32"/>
    </row>
    <row r="1218" spans="1:8" hidden="1">
      <c r="A1218" s="224"/>
      <c r="B1218" s="224"/>
      <c r="C1218" s="228"/>
      <c r="D1218" s="224"/>
      <c r="E1218" s="159"/>
      <c r="F1218" s="159"/>
      <c r="G1218" s="159"/>
      <c r="H1218" s="32"/>
    </row>
    <row r="1219" spans="1:8" hidden="1">
      <c r="A1219" s="224"/>
      <c r="B1219" s="224"/>
      <c r="C1219" s="228"/>
      <c r="D1219" s="224"/>
      <c r="E1219" s="159"/>
      <c r="F1219" s="159"/>
      <c r="G1219" s="159"/>
      <c r="H1219" s="32"/>
    </row>
    <row r="1220" spans="1:8" ht="7.5" customHeight="1">
      <c r="A1220" s="32"/>
      <c r="B1220" s="32"/>
      <c r="C1220" s="32"/>
      <c r="D1220" s="32"/>
      <c r="E1220" s="32"/>
      <c r="F1220" s="32"/>
      <c r="G1220" s="32"/>
      <c r="H1220" s="32"/>
    </row>
    <row r="1221" spans="1:8">
      <c r="A1221" s="140" t="s">
        <v>233</v>
      </c>
      <c r="G1221" s="32"/>
      <c r="H1221" s="32"/>
    </row>
    <row r="1222" spans="1:8" ht="30" customHeight="1">
      <c r="A1222" s="141" t="s">
        <v>39</v>
      </c>
      <c r="B1222" s="300"/>
      <c r="C1222" s="142" t="s">
        <v>123</v>
      </c>
      <c r="D1222" s="142" t="s">
        <v>124</v>
      </c>
      <c r="E1222" s="142" t="s">
        <v>11</v>
      </c>
      <c r="F1222" s="142" t="s">
        <v>125</v>
      </c>
      <c r="G1222" s="32"/>
      <c r="H1222" s="32"/>
    </row>
    <row r="1223" spans="1:8" ht="13.5" customHeight="1">
      <c r="A1223" s="18">
        <v>1</v>
      </c>
      <c r="B1223" s="18">
        <v>2</v>
      </c>
      <c r="C1223" s="18">
        <v>3</v>
      </c>
      <c r="D1223" s="18">
        <v>4</v>
      </c>
      <c r="E1223" s="18" t="s">
        <v>126</v>
      </c>
      <c r="F1223" s="18">
        <v>6</v>
      </c>
      <c r="G1223" s="32"/>
      <c r="H1223" s="32"/>
    </row>
    <row r="1224" spans="1:8" ht="27" customHeight="1">
      <c r="A1224" s="144">
        <v>1</v>
      </c>
      <c r="B1224" s="19" t="str">
        <f>B1193</f>
        <v>Allocation for 2018-19</v>
      </c>
      <c r="C1224" s="284">
        <v>1113.1300000000001</v>
      </c>
      <c r="D1224" s="284">
        <v>1113.1300000000001</v>
      </c>
      <c r="E1224" s="145">
        <f>D1224-C1224</f>
        <v>0</v>
      </c>
      <c r="F1224" s="301">
        <f>E1224/C1224</f>
        <v>0</v>
      </c>
      <c r="G1224" s="32"/>
      <c r="H1224" s="32"/>
    </row>
    <row r="1225" spans="1:8" ht="25.5">
      <c r="A1225" s="144">
        <v>2</v>
      </c>
      <c r="B1225" s="19" t="str">
        <f>B1194</f>
        <v>Opening Balance as on 1.4.2018</v>
      </c>
      <c r="C1225" s="287">
        <v>137.02000000000001</v>
      </c>
      <c r="D1225" s="287">
        <v>137.02000000000001</v>
      </c>
      <c r="E1225" s="145">
        <f>D1225-C1225</f>
        <v>0</v>
      </c>
      <c r="F1225" s="301">
        <f>E1225/C1225</f>
        <v>0</v>
      </c>
      <c r="G1225" s="32"/>
      <c r="H1225" s="32"/>
    </row>
    <row r="1226" spans="1:8" ht="25.5">
      <c r="A1226" s="144">
        <v>3</v>
      </c>
      <c r="B1226" s="19" t="str">
        <f>B1195</f>
        <v>Releasing during 2018-19</v>
      </c>
      <c r="C1226" s="289">
        <v>976.11</v>
      </c>
      <c r="D1226" s="289">
        <v>976.11</v>
      </c>
      <c r="E1226" s="145">
        <f>D1226-C1226</f>
        <v>0</v>
      </c>
      <c r="F1226" s="301">
        <f>E1226/C1226</f>
        <v>0</v>
      </c>
      <c r="G1226" s="32" t="s">
        <v>234</v>
      </c>
      <c r="H1226" s="32"/>
    </row>
    <row r="1227" spans="1:8" ht="15.75" customHeight="1">
      <c r="A1227" s="144">
        <v>4</v>
      </c>
      <c r="B1227" s="290" t="s">
        <v>223</v>
      </c>
      <c r="C1227" s="291">
        <f>C1225+C1226</f>
        <v>1113.1300000000001</v>
      </c>
      <c r="D1227" s="291">
        <f>D1225+D1226</f>
        <v>1113.1300000000001</v>
      </c>
      <c r="E1227" s="291">
        <f>E1225+E1226</f>
        <v>0</v>
      </c>
      <c r="F1227" s="146">
        <f>E1227/C1227</f>
        <v>0</v>
      </c>
      <c r="G1227" s="32"/>
      <c r="H1227" s="32"/>
    </row>
    <row r="1228" spans="1:8" s="294" customFormat="1">
      <c r="A1228" s="6" t="s">
        <v>235</v>
      </c>
      <c r="B1228" s="7"/>
      <c r="C1228" s="7"/>
      <c r="D1228" s="7"/>
      <c r="E1228" s="7"/>
      <c r="F1228" s="7"/>
      <c r="G1228" s="7"/>
      <c r="H1228" s="7"/>
    </row>
    <row r="1229" spans="1:8">
      <c r="A1229" s="7"/>
      <c r="B1229" s="7"/>
      <c r="C1229" s="7"/>
      <c r="D1229" s="180" t="s">
        <v>180</v>
      </c>
      <c r="E1229" s="7"/>
      <c r="F1229" s="302"/>
      <c r="G1229" s="364"/>
      <c r="H1229" s="364"/>
    </row>
    <row r="1230" spans="1:8" ht="51">
      <c r="A1230" s="53" t="str">
        <f>B1224</f>
        <v>Allocation for 2018-19</v>
      </c>
      <c r="B1230" s="53" t="s">
        <v>236</v>
      </c>
      <c r="C1230" s="53" t="s">
        <v>237</v>
      </c>
      <c r="D1230" s="53" t="s">
        <v>238</v>
      </c>
      <c r="E1230" s="53" t="s">
        <v>239</v>
      </c>
      <c r="F1230" s="53" t="s">
        <v>11</v>
      </c>
      <c r="G1230" s="53" t="s">
        <v>227</v>
      </c>
      <c r="H1230" s="53" t="s">
        <v>228</v>
      </c>
    </row>
    <row r="1231" spans="1:8">
      <c r="A1231" s="303">
        <v>1</v>
      </c>
      <c r="B1231" s="303">
        <v>2</v>
      </c>
      <c r="C1231" s="303">
        <v>3</v>
      </c>
      <c r="D1231" s="303">
        <v>4</v>
      </c>
      <c r="E1231" s="303">
        <v>5</v>
      </c>
      <c r="F1231" s="303" t="s">
        <v>240</v>
      </c>
      <c r="G1231" s="303">
        <v>7</v>
      </c>
      <c r="H1231" s="304" t="s">
        <v>241</v>
      </c>
    </row>
    <row r="1232" spans="1:8" ht="18" customHeight="1">
      <c r="A1232" s="305">
        <f>C1224</f>
        <v>1113.1300000000001</v>
      </c>
      <c r="B1232" s="305">
        <f>$C$1227</f>
        <v>1113.1300000000001</v>
      </c>
      <c r="C1232" s="298">
        <f>E625</f>
        <v>137152.17000000001</v>
      </c>
      <c r="D1232" s="298">
        <f>(C1232*750)/100000</f>
        <v>1028.6412750000002</v>
      </c>
      <c r="E1232" s="298">
        <v>925.78</v>
      </c>
      <c r="F1232" s="298">
        <f>D1232-E1232</f>
        <v>102.86127500000021</v>
      </c>
      <c r="G1232" s="299">
        <f>E1232/A1232</f>
        <v>0.83169081778408616</v>
      </c>
      <c r="H1232" s="298">
        <f>B1232-E1232</f>
        <v>187.35000000000014</v>
      </c>
    </row>
    <row r="1233" spans="1:8" ht="12.75" customHeight="1">
      <c r="A1233" s="184"/>
      <c r="B1233" s="185"/>
      <c r="C1233" s="186"/>
      <c r="D1233" s="186"/>
      <c r="E1233" s="187"/>
      <c r="F1233" s="179"/>
      <c r="G1233" s="188"/>
      <c r="H1233" s="7"/>
    </row>
    <row r="1234" spans="1:8">
      <c r="A1234" s="6" t="s">
        <v>242</v>
      </c>
      <c r="B1234" s="7"/>
      <c r="C1234" s="7"/>
      <c r="D1234" s="7"/>
      <c r="E1234" s="7"/>
      <c r="F1234" s="7"/>
      <c r="G1234" s="7"/>
      <c r="H1234" s="7"/>
    </row>
    <row r="1235" spans="1:8" ht="6" customHeight="1">
      <c r="A1235" s="199"/>
      <c r="B1235" s="32"/>
      <c r="C1235" s="32"/>
      <c r="D1235" s="32"/>
      <c r="E1235" s="32"/>
      <c r="F1235" s="32"/>
      <c r="G1235" s="32"/>
      <c r="H1235" s="32"/>
    </row>
    <row r="1236" spans="1:8">
      <c r="A1236" s="306" t="s">
        <v>243</v>
      </c>
      <c r="C1236" s="195"/>
      <c r="D1236" s="195"/>
      <c r="E1236" s="195"/>
      <c r="F1236" s="148"/>
      <c r="G1236" s="148"/>
      <c r="H1236" s="32"/>
    </row>
    <row r="1237" spans="1:8" ht="5.25" customHeight="1">
      <c r="A1237" s="140"/>
      <c r="F1237" s="32"/>
      <c r="G1237" s="32"/>
      <c r="H1237" s="32"/>
    </row>
    <row r="1238" spans="1:8" ht="13.5" customHeight="1">
      <c r="A1238" s="307" t="s">
        <v>244</v>
      </c>
      <c r="B1238" s="308"/>
      <c r="C1238" s="308"/>
      <c r="D1238" s="308"/>
      <c r="E1238" s="308"/>
      <c r="F1238" s="309"/>
      <c r="G1238" s="32"/>
      <c r="H1238" s="32"/>
    </row>
    <row r="1239" spans="1:8" ht="13.5" customHeight="1">
      <c r="A1239" s="307"/>
      <c r="B1239" s="308"/>
      <c r="C1239" s="308"/>
      <c r="D1239" s="308"/>
      <c r="E1239" s="308"/>
      <c r="F1239" s="309"/>
      <c r="G1239" s="32"/>
      <c r="H1239" s="32"/>
    </row>
    <row r="1240" spans="1:8">
      <c r="A1240" s="358" t="s">
        <v>245</v>
      </c>
      <c r="B1240" s="358"/>
      <c r="C1240" s="358"/>
      <c r="D1240" s="358"/>
      <c r="E1240" s="358"/>
      <c r="F1240" s="32"/>
      <c r="G1240" s="32"/>
      <c r="H1240" s="32"/>
    </row>
    <row r="1241" spans="1:8" ht="25.5">
      <c r="A1241" s="16" t="s">
        <v>246</v>
      </c>
      <c r="B1241" s="16" t="s">
        <v>247</v>
      </c>
      <c r="C1241" s="16" t="s">
        <v>248</v>
      </c>
      <c r="D1241" s="16" t="s">
        <v>249</v>
      </c>
      <c r="E1241" s="16" t="s">
        <v>250</v>
      </c>
      <c r="F1241" s="32"/>
      <c r="G1241" s="310"/>
      <c r="H1241" s="32"/>
    </row>
    <row r="1242" spans="1:8" ht="13.5" customHeight="1">
      <c r="A1242" s="359" t="s">
        <v>251</v>
      </c>
      <c r="B1242" s="144" t="s">
        <v>252</v>
      </c>
      <c r="C1242" s="311"/>
      <c r="D1242" s="312">
        <v>23232</v>
      </c>
      <c r="E1242" s="312">
        <v>13939.08</v>
      </c>
      <c r="F1242" s="32"/>
      <c r="G1242" s="313"/>
      <c r="H1242" s="32"/>
    </row>
    <row r="1243" spans="1:8" ht="13.5" customHeight="1">
      <c r="A1243" s="360"/>
      <c r="B1243" s="144" t="s">
        <v>253</v>
      </c>
      <c r="C1243" s="314"/>
      <c r="D1243" s="315">
        <v>44599</v>
      </c>
      <c r="E1243" s="316">
        <v>26759.4</v>
      </c>
      <c r="F1243" s="32"/>
      <c r="G1243" s="313"/>
      <c r="H1243" s="32"/>
    </row>
    <row r="1244" spans="1:8" ht="13.5" customHeight="1">
      <c r="A1244" s="360"/>
      <c r="B1244" s="144" t="s">
        <v>254</v>
      </c>
      <c r="C1244" s="314" t="s">
        <v>255</v>
      </c>
      <c r="D1244" s="317">
        <v>29268</v>
      </c>
      <c r="E1244" s="145">
        <v>17560.8</v>
      </c>
      <c r="F1244" s="32"/>
      <c r="G1244" s="313"/>
      <c r="H1244" s="32"/>
    </row>
    <row r="1245" spans="1:8" ht="13.5" customHeight="1">
      <c r="A1245" s="360"/>
      <c r="B1245" s="144" t="s">
        <v>256</v>
      </c>
      <c r="C1245" s="314"/>
      <c r="D1245" s="317">
        <v>0</v>
      </c>
      <c r="E1245" s="145">
        <v>0</v>
      </c>
      <c r="F1245" s="32"/>
      <c r="G1245" s="313"/>
      <c r="H1245" s="32"/>
    </row>
    <row r="1246" spans="1:8" ht="13.5" customHeight="1">
      <c r="A1246" s="360"/>
      <c r="B1246" s="144" t="s">
        <v>257</v>
      </c>
      <c r="C1246" s="314"/>
      <c r="D1246" s="317">
        <v>0</v>
      </c>
      <c r="E1246" s="145">
        <v>0</v>
      </c>
      <c r="F1246" s="32"/>
      <c r="G1246" s="313"/>
      <c r="H1246" s="32"/>
    </row>
    <row r="1247" spans="1:8" ht="13.5" customHeight="1">
      <c r="A1247" s="360"/>
      <c r="B1247" s="144" t="s">
        <v>258</v>
      </c>
      <c r="C1247" s="314"/>
      <c r="D1247" s="317">
        <v>1363</v>
      </c>
      <c r="E1247" s="145">
        <v>1574</v>
      </c>
      <c r="F1247" s="32"/>
      <c r="G1247" s="313"/>
      <c r="H1247" s="32"/>
    </row>
    <row r="1248" spans="1:8" ht="13.5" customHeight="1">
      <c r="A1248" s="360"/>
      <c r="B1248" s="144" t="s">
        <v>259</v>
      </c>
      <c r="C1248" s="314"/>
      <c r="D1248" s="317">
        <v>2289</v>
      </c>
      <c r="E1248" s="145">
        <v>2643.7950000000001</v>
      </c>
      <c r="F1248" s="32"/>
      <c r="G1248" s="313"/>
      <c r="H1248" s="32"/>
    </row>
    <row r="1249" spans="1:9" ht="13.5" customHeight="1">
      <c r="A1249" s="360"/>
      <c r="B1249" s="144" t="s">
        <v>260</v>
      </c>
      <c r="C1249" s="314"/>
      <c r="D1249" s="317">
        <v>2650</v>
      </c>
      <c r="E1249" s="145">
        <v>3670.77</v>
      </c>
      <c r="F1249" s="32"/>
      <c r="G1249" s="313"/>
      <c r="H1249" s="32"/>
    </row>
    <row r="1250" spans="1:9" ht="15.75" customHeight="1">
      <c r="A1250" s="361"/>
      <c r="B1250" s="318" t="s">
        <v>261</v>
      </c>
      <c r="C1250" s="290"/>
      <c r="D1250" s="319">
        <f>SUM(D1242:D1249)</f>
        <v>103401</v>
      </c>
      <c r="E1250" s="291">
        <f>SUM(E1242:E1249)</f>
        <v>66147.845000000001</v>
      </c>
      <c r="F1250" s="32"/>
      <c r="G1250" s="169"/>
      <c r="H1250" s="32"/>
    </row>
    <row r="1251" spans="1:9" ht="13.5" customHeight="1">
      <c r="A1251" s="320"/>
      <c r="B1251" s="321"/>
      <c r="C1251" s="321"/>
      <c r="E1251" s="321"/>
      <c r="F1251" s="309"/>
      <c r="G1251" s="32"/>
      <c r="H1251" s="32"/>
    </row>
    <row r="1252" spans="1:9" ht="13.5" customHeight="1">
      <c r="A1252" s="322"/>
      <c r="B1252" s="323"/>
      <c r="C1252" s="323"/>
      <c r="D1252" s="323"/>
      <c r="E1252" s="323"/>
      <c r="F1252" s="323"/>
      <c r="G1252" s="7"/>
      <c r="H1252" s="32"/>
      <c r="I1252" s="1">
        <v>0</v>
      </c>
    </row>
    <row r="1253" spans="1:9">
      <c r="A1253" s="6" t="s">
        <v>262</v>
      </c>
      <c r="B1253" s="7"/>
      <c r="C1253" s="7"/>
      <c r="D1253" s="7"/>
      <c r="E1253" s="7"/>
      <c r="F1253" s="7"/>
      <c r="G1253" s="7"/>
      <c r="H1253" s="32"/>
    </row>
    <row r="1254" spans="1:9">
      <c r="A1254" s="349" t="s">
        <v>263</v>
      </c>
      <c r="B1254" s="351" t="s">
        <v>264</v>
      </c>
      <c r="C1254" s="352"/>
      <c r="D1254" s="353" t="s">
        <v>265</v>
      </c>
      <c r="E1254" s="353"/>
      <c r="F1254" s="354" t="s">
        <v>266</v>
      </c>
      <c r="G1254" s="354"/>
      <c r="H1254" s="32"/>
    </row>
    <row r="1255" spans="1:9">
      <c r="A1255" s="350"/>
      <c r="B1255" s="324" t="s">
        <v>267</v>
      </c>
      <c r="C1255" s="325" t="s">
        <v>268</v>
      </c>
      <c r="D1255" s="144" t="s">
        <v>267</v>
      </c>
      <c r="E1255" s="144" t="s">
        <v>268</v>
      </c>
      <c r="F1255" s="100" t="s">
        <v>267</v>
      </c>
      <c r="G1255" s="100" t="s">
        <v>268</v>
      </c>
      <c r="H1255" s="32"/>
    </row>
    <row r="1256" spans="1:9">
      <c r="A1256" s="243" t="s">
        <v>269</v>
      </c>
      <c r="B1256" s="40">
        <f>D1250</f>
        <v>103401</v>
      </c>
      <c r="C1256" s="167">
        <f>E1250</f>
        <v>66147.845000000001</v>
      </c>
      <c r="D1256" s="40">
        <f>D1250</f>
        <v>103401</v>
      </c>
      <c r="E1256" s="167">
        <v>68595.03</v>
      </c>
      <c r="F1256" s="79">
        <f>(D1256-B1256)/B1256</f>
        <v>0</v>
      </c>
      <c r="G1256" s="79">
        <f>(E1256-C1256)/C1256</f>
        <v>3.699568746343887E-2</v>
      </c>
      <c r="H1256" s="32"/>
    </row>
    <row r="1257" spans="1:9" ht="6.75" customHeight="1">
      <c r="A1257" s="326"/>
      <c r="B1257" s="326"/>
      <c r="C1257" s="326"/>
      <c r="D1257" s="326"/>
      <c r="E1257" s="7"/>
      <c r="F1257" s="7"/>
      <c r="G1257" s="7"/>
      <c r="H1257" s="32"/>
    </row>
    <row r="1258" spans="1:9">
      <c r="A1258" s="6" t="s">
        <v>270</v>
      </c>
      <c r="B1258" s="7"/>
      <c r="C1258" s="7"/>
      <c r="D1258" s="7"/>
      <c r="E1258" s="7"/>
      <c r="F1258" s="7"/>
      <c r="G1258" s="7"/>
      <c r="H1258" s="32"/>
    </row>
    <row r="1259" spans="1:9" ht="26.25" customHeight="1">
      <c r="A1259" s="355" t="s">
        <v>271</v>
      </c>
      <c r="B1259" s="356"/>
      <c r="C1259" s="357" t="s">
        <v>272</v>
      </c>
      <c r="D1259" s="357"/>
      <c r="E1259" s="357" t="s">
        <v>273</v>
      </c>
      <c r="F1259" s="357"/>
      <c r="G1259" s="7"/>
      <c r="H1259" s="32"/>
    </row>
    <row r="1260" spans="1:9">
      <c r="A1260" s="129" t="s">
        <v>267</v>
      </c>
      <c r="B1260" s="129" t="s">
        <v>274</v>
      </c>
      <c r="C1260" s="129" t="s">
        <v>267</v>
      </c>
      <c r="D1260" s="129" t="s">
        <v>274</v>
      </c>
      <c r="E1260" s="129" t="s">
        <v>267</v>
      </c>
      <c r="F1260" s="129" t="s">
        <v>275</v>
      </c>
      <c r="G1260" s="7"/>
      <c r="H1260" s="32"/>
    </row>
    <row r="1261" spans="1:9">
      <c r="A1261" s="100">
        <v>1</v>
      </c>
      <c r="B1261" s="100">
        <v>2</v>
      </c>
      <c r="C1261" s="100">
        <v>3</v>
      </c>
      <c r="D1261" s="100">
        <v>4</v>
      </c>
      <c r="E1261" s="100">
        <v>5</v>
      </c>
      <c r="F1261" s="100">
        <v>6</v>
      </c>
      <c r="G1261" s="7"/>
      <c r="H1261" s="32"/>
    </row>
    <row r="1262" spans="1:9" ht="15.75" customHeight="1">
      <c r="A1262" s="327">
        <f>B1256</f>
        <v>103401</v>
      </c>
      <c r="B1262" s="328">
        <f>C1256</f>
        <v>66147.845000000001</v>
      </c>
      <c r="C1262" s="329">
        <v>98638</v>
      </c>
      <c r="D1262" s="330">
        <v>60235.869999999995</v>
      </c>
      <c r="E1262" s="331">
        <f>C1262/A1262</f>
        <v>0.95393661570004162</v>
      </c>
      <c r="F1262" s="331">
        <f>D1262/B1262</f>
        <v>0.91062482836742442</v>
      </c>
      <c r="G1262" s="7"/>
      <c r="H1262" s="32"/>
    </row>
    <row r="1263" spans="1:9" ht="12.75" customHeight="1">
      <c r="A1263" s="332"/>
      <c r="B1263" s="235"/>
      <c r="C1263" s="246"/>
      <c r="D1263" s="246"/>
      <c r="E1263" s="247"/>
      <c r="F1263" s="175"/>
      <c r="G1263" s="241"/>
      <c r="H1263" s="32"/>
    </row>
    <row r="1264" spans="1:9">
      <c r="A1264" s="306" t="s">
        <v>276</v>
      </c>
      <c r="F1264" s="32"/>
      <c r="G1264" s="333"/>
      <c r="H1264" s="32"/>
    </row>
    <row r="1265" spans="1:8" ht="6.75" customHeight="1">
      <c r="A1265" s="140"/>
      <c r="F1265" s="32"/>
      <c r="G1265" s="32"/>
      <c r="H1265" s="32"/>
    </row>
    <row r="1266" spans="1:8" ht="9" customHeight="1">
      <c r="A1266" s="307" t="s">
        <v>277</v>
      </c>
      <c r="F1266" s="32"/>
      <c r="G1266" s="32"/>
      <c r="H1266" s="32"/>
    </row>
    <row r="1267" spans="1:8" ht="13.5" customHeight="1">
      <c r="A1267" s="334"/>
      <c r="B1267" s="335"/>
      <c r="C1267" s="308"/>
      <c r="D1267" s="308"/>
      <c r="E1267" s="308"/>
      <c r="F1267" s="309"/>
      <c r="G1267" s="32"/>
      <c r="H1267" s="32"/>
    </row>
    <row r="1268" spans="1:8">
      <c r="A1268" s="358" t="s">
        <v>278</v>
      </c>
      <c r="B1268" s="358"/>
      <c r="C1268" s="358"/>
      <c r="D1268" s="358"/>
      <c r="E1268" s="358"/>
      <c r="F1268" s="32"/>
      <c r="G1268" s="32"/>
      <c r="H1268" s="32"/>
    </row>
    <row r="1269" spans="1:8" ht="25.5">
      <c r="A1269" s="16" t="s">
        <v>246</v>
      </c>
      <c r="B1269" s="16" t="s">
        <v>247</v>
      </c>
      <c r="C1269" s="16" t="s">
        <v>248</v>
      </c>
      <c r="D1269" s="16" t="s">
        <v>249</v>
      </c>
      <c r="E1269" s="16" t="s">
        <v>250</v>
      </c>
      <c r="F1269" s="32"/>
      <c r="G1269" s="310"/>
      <c r="H1269" s="32"/>
    </row>
    <row r="1270" spans="1:8" ht="13.5" customHeight="1">
      <c r="A1270" s="359" t="s">
        <v>251</v>
      </c>
      <c r="B1270" s="144" t="s">
        <v>252</v>
      </c>
      <c r="C1270" s="336"/>
      <c r="D1270" s="337">
        <v>57963</v>
      </c>
      <c r="E1270" s="311">
        <v>2898.15</v>
      </c>
      <c r="F1270" s="32"/>
      <c r="G1270" s="338"/>
      <c r="H1270" s="32"/>
    </row>
    <row r="1271" spans="1:8" ht="13.5" customHeight="1">
      <c r="A1271" s="360"/>
      <c r="B1271" s="144" t="s">
        <v>253</v>
      </c>
      <c r="C1271" s="144"/>
      <c r="D1271" s="339">
        <v>33267</v>
      </c>
      <c r="E1271" s="317">
        <v>1663.35</v>
      </c>
      <c r="F1271" s="32"/>
      <c r="G1271" s="338"/>
      <c r="H1271" s="32"/>
    </row>
    <row r="1272" spans="1:8" ht="13.5" customHeight="1">
      <c r="A1272" s="360"/>
      <c r="B1272" s="144" t="s">
        <v>254</v>
      </c>
      <c r="C1272" s="144"/>
      <c r="D1272" s="339">
        <v>5869</v>
      </c>
      <c r="E1272" s="145">
        <v>293.45</v>
      </c>
      <c r="F1272" s="32"/>
      <c r="G1272" s="338"/>
      <c r="H1272" s="32"/>
    </row>
    <row r="1273" spans="1:8" ht="13.5" customHeight="1">
      <c r="A1273" s="360"/>
      <c r="B1273" s="144" t="s">
        <v>256</v>
      </c>
      <c r="C1273" s="144"/>
      <c r="D1273" s="339">
        <v>10432</v>
      </c>
      <c r="E1273" s="145">
        <v>521.6</v>
      </c>
      <c r="F1273" s="32"/>
      <c r="G1273" s="338"/>
      <c r="H1273" s="32"/>
    </row>
    <row r="1274" spans="1:8" ht="13.5" customHeight="1">
      <c r="A1274" s="360"/>
      <c r="B1274" s="144" t="s">
        <v>257</v>
      </c>
      <c r="C1274" s="144"/>
      <c r="D1274" s="339">
        <v>0</v>
      </c>
      <c r="E1274" s="145">
        <v>0</v>
      </c>
      <c r="F1274" s="32"/>
      <c r="G1274" s="338"/>
      <c r="H1274" s="32"/>
    </row>
    <row r="1275" spans="1:8" ht="13.5" customHeight="1">
      <c r="A1275" s="360"/>
      <c r="B1275" s="144" t="s">
        <v>279</v>
      </c>
      <c r="C1275" s="144"/>
      <c r="D1275" s="339">
        <v>0</v>
      </c>
      <c r="E1275" s="145">
        <v>0</v>
      </c>
      <c r="F1275" s="32"/>
      <c r="G1275" s="338"/>
      <c r="H1275" s="32"/>
    </row>
    <row r="1276" spans="1:8" ht="13.5" customHeight="1">
      <c r="A1276" s="360"/>
      <c r="B1276" s="144" t="s">
        <v>258</v>
      </c>
      <c r="C1276" s="144"/>
      <c r="D1276" s="339">
        <v>0</v>
      </c>
      <c r="E1276" s="145">
        <v>0</v>
      </c>
      <c r="F1276" s="32"/>
      <c r="G1276" s="338"/>
      <c r="H1276" s="32"/>
    </row>
    <row r="1277" spans="1:8" ht="13.5" customHeight="1">
      <c r="A1277" s="360"/>
      <c r="B1277" s="144" t="s">
        <v>259</v>
      </c>
      <c r="C1277" s="144"/>
      <c r="D1277" s="339">
        <v>0</v>
      </c>
      <c r="E1277" s="145">
        <v>0</v>
      </c>
      <c r="F1277" s="32"/>
      <c r="G1277" s="338"/>
      <c r="H1277" s="32"/>
    </row>
    <row r="1278" spans="1:8" ht="13.5" customHeight="1">
      <c r="A1278" s="360"/>
      <c r="B1278" s="359" t="s">
        <v>280</v>
      </c>
      <c r="C1278" s="144" t="s">
        <v>281</v>
      </c>
      <c r="D1278" s="339">
        <v>9176</v>
      </c>
      <c r="E1278" s="145">
        <v>458.8</v>
      </c>
      <c r="F1278" s="32"/>
      <c r="G1278" s="112"/>
      <c r="H1278" s="32"/>
    </row>
    <row r="1279" spans="1:8" ht="13.5" customHeight="1">
      <c r="A1279" s="360"/>
      <c r="B1279" s="361"/>
      <c r="C1279" s="144" t="s">
        <v>282</v>
      </c>
      <c r="D1279" s="339">
        <v>39136</v>
      </c>
      <c r="E1279" s="145">
        <v>1956.8</v>
      </c>
      <c r="F1279" s="340" t="s">
        <v>283</v>
      </c>
      <c r="G1279" s="112">
        <f>D1279+D1281</f>
        <v>88503</v>
      </c>
      <c r="H1279" s="32"/>
    </row>
    <row r="1280" spans="1:8" ht="13.5" customHeight="1">
      <c r="A1280" s="360"/>
      <c r="B1280" s="359" t="s">
        <v>284</v>
      </c>
      <c r="C1280" s="144" t="s">
        <v>281</v>
      </c>
      <c r="D1280" s="339">
        <v>2565</v>
      </c>
      <c r="E1280" s="145">
        <f>D1280*5000/100000</f>
        <v>128.25</v>
      </c>
      <c r="F1280" s="340" t="s">
        <v>285</v>
      </c>
      <c r="G1280" s="112">
        <f>D1282-G1279</f>
        <v>119272</v>
      </c>
      <c r="H1280" s="32"/>
    </row>
    <row r="1281" spans="1:8" ht="13.5" customHeight="1">
      <c r="A1281" s="360"/>
      <c r="B1281" s="361"/>
      <c r="C1281" s="144" t="s">
        <v>282</v>
      </c>
      <c r="D1281" s="339">
        <v>49367</v>
      </c>
      <c r="E1281" s="145">
        <f>D1281*5000/100000</f>
        <v>2468.35</v>
      </c>
      <c r="F1281" s="32"/>
      <c r="G1281" s="112"/>
      <c r="H1281" s="32"/>
    </row>
    <row r="1282" spans="1:8" ht="15.75" customHeight="1">
      <c r="A1282" s="361"/>
      <c r="B1282" s="318" t="s">
        <v>261</v>
      </c>
      <c r="C1282" s="341"/>
      <c r="D1282" s="319">
        <f>SUM(D1270:D1281)</f>
        <v>207775</v>
      </c>
      <c r="E1282" s="291">
        <f>SUM(E1270:E1281)</f>
        <v>10388.75</v>
      </c>
      <c r="F1282" s="32"/>
      <c r="G1282" s="342"/>
      <c r="H1282" s="342"/>
    </row>
    <row r="1283" spans="1:8" ht="13.5" customHeight="1">
      <c r="A1283" s="343"/>
      <c r="B1283" s="344"/>
      <c r="C1283" s="309"/>
      <c r="D1283" s="345"/>
      <c r="E1283" s="309"/>
      <c r="F1283" s="309"/>
      <c r="G1283" s="333"/>
      <c r="H1283" s="32"/>
    </row>
    <row r="1284" spans="1:8">
      <c r="A1284" s="6" t="s">
        <v>286</v>
      </c>
      <c r="B1284" s="7"/>
      <c r="C1284" s="7"/>
      <c r="D1284" s="7"/>
      <c r="E1284" s="7"/>
      <c r="F1284" s="7"/>
      <c r="G1284" s="7"/>
      <c r="H1284" s="32"/>
    </row>
    <row r="1285" spans="1:8">
      <c r="A1285" s="349" t="s">
        <v>263</v>
      </c>
      <c r="B1285" s="351" t="s">
        <v>264</v>
      </c>
      <c r="C1285" s="352"/>
      <c r="D1285" s="353" t="s">
        <v>265</v>
      </c>
      <c r="E1285" s="353"/>
      <c r="F1285" s="354" t="s">
        <v>266</v>
      </c>
      <c r="G1285" s="354"/>
      <c r="H1285" s="32"/>
    </row>
    <row r="1286" spans="1:8">
      <c r="A1286" s="350"/>
      <c r="B1286" s="324" t="s">
        <v>267</v>
      </c>
      <c r="C1286" s="325" t="s">
        <v>268</v>
      </c>
      <c r="D1286" s="144" t="s">
        <v>267</v>
      </c>
      <c r="E1286" s="144" t="s">
        <v>268</v>
      </c>
      <c r="F1286" s="100" t="s">
        <v>267</v>
      </c>
      <c r="G1286" s="100" t="s">
        <v>268</v>
      </c>
      <c r="H1286" s="32"/>
    </row>
    <row r="1287" spans="1:8">
      <c r="A1287" s="346" t="s">
        <v>269</v>
      </c>
      <c r="B1287" s="104">
        <f>D1282</f>
        <v>207775</v>
      </c>
      <c r="C1287" s="229">
        <f>E1282</f>
        <v>10388.75</v>
      </c>
      <c r="D1287" s="21">
        <f>D1282</f>
        <v>207775</v>
      </c>
      <c r="E1287" s="147">
        <f>E1282</f>
        <v>10388.75</v>
      </c>
      <c r="F1287" s="347">
        <f>(D1287-B1287)/B1287</f>
        <v>0</v>
      </c>
      <c r="G1287" s="347">
        <f>(E1287-C1287)/C1287</f>
        <v>0</v>
      </c>
      <c r="H1287" s="32"/>
    </row>
    <row r="1288" spans="1:8" ht="9" customHeight="1">
      <c r="A1288" s="7"/>
      <c r="B1288" s="7"/>
      <c r="C1288" s="7"/>
      <c r="D1288" s="7"/>
      <c r="E1288" s="7"/>
      <c r="F1288" s="7"/>
      <c r="G1288" s="7"/>
      <c r="H1288" s="32"/>
    </row>
    <row r="1289" spans="1:8">
      <c r="A1289" s="6" t="s">
        <v>287</v>
      </c>
      <c r="B1289" s="7"/>
      <c r="C1289" s="7"/>
      <c r="D1289" s="7"/>
      <c r="E1289" s="7"/>
      <c r="F1289" s="7"/>
      <c r="G1289" s="57"/>
      <c r="H1289" s="32"/>
    </row>
    <row r="1290" spans="1:8" ht="26.25" customHeight="1">
      <c r="A1290" s="355" t="s">
        <v>288</v>
      </c>
      <c r="B1290" s="356"/>
      <c r="C1290" s="357" t="s">
        <v>272</v>
      </c>
      <c r="D1290" s="357"/>
      <c r="E1290" s="357" t="s">
        <v>273</v>
      </c>
      <c r="F1290" s="357"/>
      <c r="G1290" s="7"/>
      <c r="H1290" s="32"/>
    </row>
    <row r="1291" spans="1:8">
      <c r="A1291" s="129" t="s">
        <v>267</v>
      </c>
      <c r="B1291" s="129" t="s">
        <v>274</v>
      </c>
      <c r="C1291" s="129" t="s">
        <v>267</v>
      </c>
      <c r="D1291" s="129" t="s">
        <v>274</v>
      </c>
      <c r="E1291" s="129" t="s">
        <v>267</v>
      </c>
      <c r="F1291" s="129" t="s">
        <v>275</v>
      </c>
      <c r="G1291" s="7"/>
      <c r="H1291" s="32"/>
    </row>
    <row r="1292" spans="1:8">
      <c r="A1292" s="100">
        <v>1</v>
      </c>
      <c r="B1292" s="100">
        <v>2</v>
      </c>
      <c r="C1292" s="100">
        <v>3</v>
      </c>
      <c r="D1292" s="100">
        <v>4</v>
      </c>
      <c r="E1292" s="100">
        <v>5</v>
      </c>
      <c r="F1292" s="100">
        <v>6</v>
      </c>
      <c r="G1292" s="7"/>
      <c r="H1292" s="32"/>
    </row>
    <row r="1293" spans="1:8" ht="15.75" customHeight="1">
      <c r="A1293" s="327">
        <f>B1287</f>
        <v>207775</v>
      </c>
      <c r="B1293" s="328">
        <f>C1287</f>
        <v>10388.75</v>
      </c>
      <c r="C1293" s="40">
        <v>207775</v>
      </c>
      <c r="D1293" s="348">
        <v>10388.75</v>
      </c>
      <c r="E1293" s="347">
        <f>C1293/A1293</f>
        <v>1</v>
      </c>
      <c r="F1293" s="347">
        <f>D1293/B1293</f>
        <v>1</v>
      </c>
      <c r="G1293" s="7"/>
      <c r="H1293" s="32"/>
    </row>
    <row r="1294" spans="1:8" ht="12.75" customHeight="1">
      <c r="A1294" s="332"/>
      <c r="B1294" s="235"/>
      <c r="C1294" s="246"/>
      <c r="D1294" s="246"/>
      <c r="E1294" s="247"/>
      <c r="F1294" s="175"/>
      <c r="G1294" s="241"/>
      <c r="H1294" s="32"/>
    </row>
    <row r="1298" spans="3:8">
      <c r="C1298" s="195"/>
      <c r="D1298" s="195"/>
      <c r="E1298" s="195"/>
      <c r="F1298" s="195"/>
      <c r="G1298" s="195"/>
    </row>
    <row r="1300" spans="3:8">
      <c r="C1300" s="66">
        <f>A1293-C1293</f>
        <v>0</v>
      </c>
    </row>
    <row r="1303" spans="3:8">
      <c r="D1303" s="1">
        <v>66827794</v>
      </c>
      <c r="E1303" s="1">
        <v>39825918</v>
      </c>
      <c r="F1303" s="1">
        <v>22</v>
      </c>
      <c r="G1303" s="1">
        <f>D1303/F1303</f>
        <v>3037627</v>
      </c>
      <c r="H1303" s="1">
        <f>E1303/F1303</f>
        <v>1810269</v>
      </c>
    </row>
    <row r="1304" spans="3:8">
      <c r="D1304" s="1">
        <v>251806711</v>
      </c>
      <c r="E1304" s="1">
        <v>154835993</v>
      </c>
      <c r="F1304" s="1">
        <v>73</v>
      </c>
      <c r="G1304" s="1">
        <f>D1304/F1304</f>
        <v>3449407</v>
      </c>
      <c r="H1304" s="1">
        <f>E1304/F1304</f>
        <v>2121041</v>
      </c>
    </row>
    <row r="1305" spans="3:8">
      <c r="D1305" s="1">
        <v>208073324</v>
      </c>
      <c r="E1305" s="1">
        <v>146321494</v>
      </c>
      <c r="F1305" s="1">
        <v>67</v>
      </c>
      <c r="G1305" s="1">
        <f>D1305/F1305</f>
        <v>3105572</v>
      </c>
      <c r="H1305" s="66">
        <f>E1305/F1305</f>
        <v>2183902.8955223882</v>
      </c>
    </row>
    <row r="1306" spans="3:8">
      <c r="D1306" s="1">
        <v>234526808</v>
      </c>
      <c r="E1306" s="1">
        <v>135980863</v>
      </c>
      <c r="F1306" s="1">
        <v>73</v>
      </c>
      <c r="G1306" s="1">
        <f>D1306/F1306</f>
        <v>3212696</v>
      </c>
      <c r="H1306" s="66">
        <f>E1306/F1306</f>
        <v>1862751.5479452056</v>
      </c>
    </row>
    <row r="1307" spans="3:8">
      <c r="D1307" s="1">
        <f>SUM(D1303:D1306)</f>
        <v>761234637</v>
      </c>
      <c r="E1307" s="1">
        <f>SUM(E1303:E1306)</f>
        <v>476964268</v>
      </c>
      <c r="F1307" s="1">
        <f>SUM(F1303:F1306)</f>
        <v>235</v>
      </c>
      <c r="G1307" s="1">
        <f>SUM(G1303:G1306)</f>
        <v>12805302</v>
      </c>
      <c r="H1307" s="1">
        <f>SUM(H1303:H1306)</f>
        <v>7977964.4434675928</v>
      </c>
    </row>
    <row r="1309" spans="3:8">
      <c r="F1309" s="66">
        <f>D1307/235</f>
        <v>3239296.3276595743</v>
      </c>
      <c r="G1309" s="66">
        <f>E1307/235</f>
        <v>2029635.1829787234</v>
      </c>
    </row>
    <row r="1311" spans="3:8">
      <c r="F1311" s="66">
        <f>D1307/220</f>
        <v>3460157.4409090909</v>
      </c>
      <c r="G1311" s="66">
        <f>E1307/220</f>
        <v>2168019.4</v>
      </c>
    </row>
  </sheetData>
  <mergeCells count="59">
    <mergeCell ref="A9:H9"/>
    <mergeCell ref="A1:H1"/>
    <mergeCell ref="A2:H2"/>
    <mergeCell ref="A3:H3"/>
    <mergeCell ref="A5:H5"/>
    <mergeCell ref="A7:H7"/>
    <mergeCell ref="C40:D40"/>
    <mergeCell ref="A13:B13"/>
    <mergeCell ref="P18:P20"/>
    <mergeCell ref="Q18:Q20"/>
    <mergeCell ref="R18:R20"/>
    <mergeCell ref="A21:B21"/>
    <mergeCell ref="A22:D22"/>
    <mergeCell ref="A29:D29"/>
    <mergeCell ref="A30:D30"/>
    <mergeCell ref="A37:G37"/>
    <mergeCell ref="C38:D38"/>
    <mergeCell ref="C39:D39"/>
    <mergeCell ref="I690:J690"/>
    <mergeCell ref="C41:D41"/>
    <mergeCell ref="C42:D42"/>
    <mergeCell ref="A43:C43"/>
    <mergeCell ref="A44:G44"/>
    <mergeCell ref="A100:H100"/>
    <mergeCell ref="A156:G156"/>
    <mergeCell ref="A213:G213"/>
    <mergeCell ref="A270:G270"/>
    <mergeCell ref="A327:G327"/>
    <mergeCell ref="A383:H383"/>
    <mergeCell ref="F689:H689"/>
    <mergeCell ref="A1061:B1061"/>
    <mergeCell ref="E1199:G1199"/>
    <mergeCell ref="C1202:C1204"/>
    <mergeCell ref="D1202:D1204"/>
    <mergeCell ref="E1202:E1204"/>
    <mergeCell ref="F1202:F1204"/>
    <mergeCell ref="G1202:G1204"/>
    <mergeCell ref="A1205:B1205"/>
    <mergeCell ref="G1229:H1229"/>
    <mergeCell ref="A1240:E1240"/>
    <mergeCell ref="A1242:A1250"/>
    <mergeCell ref="A1254:A1255"/>
    <mergeCell ref="B1254:C1254"/>
    <mergeCell ref="D1254:E1254"/>
    <mergeCell ref="F1254:G1254"/>
    <mergeCell ref="A1259:B1259"/>
    <mergeCell ref="C1259:D1259"/>
    <mergeCell ref="E1259:F1259"/>
    <mergeCell ref="A1268:E1268"/>
    <mergeCell ref="A1270:A1282"/>
    <mergeCell ref="B1278:B1279"/>
    <mergeCell ref="B1280:B1281"/>
    <mergeCell ref="A1285:A1286"/>
    <mergeCell ref="B1285:C1285"/>
    <mergeCell ref="D1285:E1285"/>
    <mergeCell ref="F1285:G1285"/>
    <mergeCell ref="A1290:B1290"/>
    <mergeCell ref="C1290:D1290"/>
    <mergeCell ref="E1290:F1290"/>
  </mergeCells>
  <printOptions horizontalCentered="1"/>
  <pageMargins left="0.23622047244094491" right="0" top="0" bottom="0" header="0.51181102362204722" footer="0.51181102362204722"/>
  <pageSetup paperSize="9" scale="81" orientation="portrait" r:id="rId1"/>
  <headerFooter alignWithMargins="0"/>
  <rowBreaks count="22" manualBreakCount="22">
    <brk id="42" max="8" man="1"/>
    <brk id="99" max="8" man="1"/>
    <brk id="155" max="8" man="1"/>
    <brk id="212" max="8" man="1"/>
    <brk id="268" max="8" man="1"/>
    <brk id="326" max="8" man="1"/>
    <brk id="382" max="8" man="1"/>
    <brk id="447" max="8" man="1"/>
    <brk id="508" max="8" man="1"/>
    <brk id="563" max="8" man="1"/>
    <brk id="626" max="8" man="1"/>
    <brk id="687" max="8" man="1"/>
    <brk id="745" max="8" man="1"/>
    <brk id="818" max="8" man="1"/>
    <brk id="886" max="8" man="1"/>
    <brk id="947" max="8" man="1"/>
    <brk id="948" max="8" man="1"/>
    <brk id="1005" max="8" man="1"/>
    <brk id="1061" max="8" man="1"/>
    <brk id="1117" max="8" man="1"/>
    <brk id="1188" max="8" man="1"/>
    <brk id="1252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Madhy Pradesh (2)</vt:lpstr>
      <vt:lpstr>'Madhy Pradesh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2019-05-18T13:16:13Z</cp:lastPrinted>
  <dcterms:created xsi:type="dcterms:W3CDTF">2019-05-18T07:25:17Z</dcterms:created>
  <dcterms:modified xsi:type="dcterms:W3CDTF">2019-05-20T05:01:22Z</dcterms:modified>
</cp:coreProperties>
</file>